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DitchUROTA\Sales Tools\"/>
    </mc:Choice>
  </mc:AlternateContent>
  <xr:revisionPtr revIDLastSave="0" documentId="13_ncr:1_{40362B24-3D69-47B8-84AE-C38EC27DD638}" xr6:coauthVersionLast="47" xr6:coauthVersionMax="47" xr10:uidLastSave="{00000000-0000-0000-0000-000000000000}"/>
  <bookViews>
    <workbookView xWindow="-110" yWindow="-110" windowWidth="21820" windowHeight="14020" xr2:uid="{3E0157C2-63AE-451F-B5F0-66FAFBB83E7E}"/>
  </bookViews>
  <sheets>
    <sheet name="COVER" sheetId="10" r:id="rId1"/>
    <sheet name="Cust Rates" sheetId="5" state="hidden" r:id="rId2"/>
    <sheet name="Host Rates" sheetId="6" state="hidden" r:id="rId3"/>
    <sheet name="Price You Want" sheetId="7" r:id="rId4"/>
    <sheet name="Price You Set" sheetId="8" r:id="rId5"/>
    <sheet name="Sheet3" sheetId="3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8" l="1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D24" i="5"/>
  <c r="D25" i="5"/>
  <c r="D23" i="5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D26" i="6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D26" i="5"/>
  <c r="D21" i="5"/>
  <c r="D22" i="5"/>
  <c r="A8" i="8"/>
  <c r="F8" i="8"/>
  <c r="A9" i="8"/>
  <c r="B9" i="8"/>
  <c r="D9" i="8" s="1"/>
  <c r="A10" i="8"/>
  <c r="B10" i="8"/>
  <c r="E10" i="8" s="1"/>
  <c r="A11" i="8"/>
  <c r="B11" i="8"/>
  <c r="D11" i="8" s="1"/>
  <c r="A12" i="8"/>
  <c r="B12" i="8"/>
  <c r="F12" i="8" s="1"/>
  <c r="A13" i="8"/>
  <c r="B13" i="8"/>
  <c r="A14" i="8"/>
  <c r="B14" i="8"/>
  <c r="F14" i="8" s="1"/>
  <c r="A15" i="8"/>
  <c r="B15" i="8"/>
  <c r="A16" i="8"/>
  <c r="B16" i="8"/>
  <c r="F16" i="8" s="1"/>
  <c r="F9" i="8"/>
  <c r="E11" i="8"/>
  <c r="C11" i="8"/>
  <c r="G11" i="8"/>
  <c r="H11" i="8"/>
  <c r="J11" i="8"/>
  <c r="E13" i="8"/>
  <c r="C13" i="8"/>
  <c r="D13" i="8"/>
  <c r="F13" i="8"/>
  <c r="G13" i="8"/>
  <c r="H13" i="8"/>
  <c r="J13" i="8"/>
  <c r="E15" i="8"/>
  <c r="C15" i="8"/>
  <c r="D15" i="8"/>
  <c r="F15" i="8"/>
  <c r="G15" i="8"/>
  <c r="H15" i="8"/>
  <c r="J15" i="8"/>
  <c r="E17" i="8"/>
  <c r="C17" i="8"/>
  <c r="D17" i="8"/>
  <c r="F17" i="8"/>
  <c r="G17" i="8"/>
  <c r="H17" i="8"/>
  <c r="J17" i="8"/>
  <c r="C18" i="8"/>
  <c r="E18" i="8"/>
  <c r="F18" i="8"/>
  <c r="I18" i="8"/>
  <c r="J18" i="8"/>
  <c r="E19" i="8"/>
  <c r="C19" i="8"/>
  <c r="D19" i="8"/>
  <c r="F19" i="8"/>
  <c r="G19" i="8"/>
  <c r="H19" i="8"/>
  <c r="J19" i="8"/>
  <c r="J19" i="7"/>
  <c r="I19" i="7"/>
  <c r="H19" i="7"/>
  <c r="G19" i="7"/>
  <c r="E19" i="7"/>
  <c r="F19" i="7" s="1"/>
  <c r="D19" i="7"/>
  <c r="C19" i="7"/>
  <c r="J18" i="7"/>
  <c r="I18" i="7"/>
  <c r="H18" i="7"/>
  <c r="G18" i="7"/>
  <c r="E18" i="7"/>
  <c r="F18" i="7" s="1"/>
  <c r="D18" i="7"/>
  <c r="C18" i="7"/>
  <c r="J17" i="7"/>
  <c r="I17" i="7"/>
  <c r="H17" i="7"/>
  <c r="G17" i="7"/>
  <c r="E17" i="7"/>
  <c r="F17" i="7" s="1"/>
  <c r="D17" i="7"/>
  <c r="C17" i="7"/>
  <c r="J16" i="7"/>
  <c r="I16" i="7"/>
  <c r="H16" i="7"/>
  <c r="G16" i="7"/>
  <c r="E16" i="7"/>
  <c r="F16" i="7" s="1"/>
  <c r="D16" i="7"/>
  <c r="C16" i="7"/>
  <c r="J15" i="7"/>
  <c r="I15" i="7"/>
  <c r="H15" i="7"/>
  <c r="G15" i="7"/>
  <c r="E15" i="7"/>
  <c r="F15" i="7" s="1"/>
  <c r="D15" i="7"/>
  <c r="C15" i="7"/>
  <c r="J14" i="7"/>
  <c r="I14" i="7"/>
  <c r="H14" i="7"/>
  <c r="G14" i="7"/>
  <c r="E14" i="7"/>
  <c r="F14" i="7" s="1"/>
  <c r="D14" i="7"/>
  <c r="C14" i="7"/>
  <c r="J13" i="7"/>
  <c r="I13" i="7"/>
  <c r="H13" i="7"/>
  <c r="G13" i="7"/>
  <c r="E13" i="7"/>
  <c r="F13" i="7" s="1"/>
  <c r="D13" i="7"/>
  <c r="C13" i="7"/>
  <c r="J12" i="7"/>
  <c r="I12" i="7"/>
  <c r="H12" i="7"/>
  <c r="G12" i="7"/>
  <c r="E12" i="7"/>
  <c r="F12" i="7" s="1"/>
  <c r="D12" i="7"/>
  <c r="C12" i="7"/>
  <c r="J11" i="7"/>
  <c r="I11" i="7"/>
  <c r="H11" i="7"/>
  <c r="G11" i="7"/>
  <c r="E11" i="7"/>
  <c r="F11" i="7" s="1"/>
  <c r="D11" i="7"/>
  <c r="C11" i="7"/>
  <c r="J10" i="7"/>
  <c r="I10" i="7"/>
  <c r="H10" i="7"/>
  <c r="G10" i="7"/>
  <c r="E10" i="7"/>
  <c r="F10" i="7" s="1"/>
  <c r="D10" i="7"/>
  <c r="C10" i="7"/>
  <c r="J9" i="7"/>
  <c r="I9" i="7"/>
  <c r="H9" i="7"/>
  <c r="G9" i="7"/>
  <c r="E9" i="7"/>
  <c r="F9" i="7" s="1"/>
  <c r="D9" i="7"/>
  <c r="C9" i="7"/>
  <c r="J8" i="7"/>
  <c r="I8" i="7"/>
  <c r="H8" i="7"/>
  <c r="G8" i="7"/>
  <c r="E8" i="7"/>
  <c r="F8" i="7" s="1"/>
  <c r="D8" i="7"/>
  <c r="C8" i="7"/>
  <c r="E14" i="8" l="1"/>
  <c r="C10" i="8"/>
  <c r="H9" i="8"/>
  <c r="C9" i="8"/>
  <c r="F11" i="8"/>
  <c r="G9" i="8"/>
  <c r="E9" i="8"/>
  <c r="J9" i="8"/>
  <c r="J8" i="8"/>
  <c r="J16" i="8"/>
  <c r="E8" i="8"/>
  <c r="J12" i="8"/>
  <c r="E16" i="8"/>
  <c r="E12" i="8"/>
  <c r="C14" i="8"/>
  <c r="C16" i="8"/>
  <c r="J14" i="8"/>
  <c r="C12" i="8"/>
  <c r="J10" i="8"/>
  <c r="I16" i="8"/>
  <c r="I14" i="8"/>
  <c r="I12" i="8"/>
  <c r="I10" i="8"/>
  <c r="I8" i="8"/>
  <c r="D8" i="8"/>
  <c r="F10" i="8"/>
  <c r="H8" i="8"/>
  <c r="C8" i="8"/>
  <c r="H18" i="8"/>
  <c r="D18" i="8"/>
  <c r="H16" i="8"/>
  <c r="D16" i="8"/>
  <c r="H14" i="8"/>
  <c r="D14" i="8"/>
  <c r="H12" i="8"/>
  <c r="D12" i="8"/>
  <c r="H10" i="8"/>
  <c r="D10" i="8"/>
  <c r="I19" i="8"/>
  <c r="G18" i="8"/>
  <c r="I17" i="8"/>
  <c r="G16" i="8"/>
  <c r="I15" i="8"/>
  <c r="G14" i="8"/>
  <c r="I13" i="8"/>
  <c r="G12" i="8"/>
  <c r="I11" i="8"/>
  <c r="G10" i="8"/>
  <c r="I9" i="8"/>
  <c r="G8" i="8"/>
  <c r="E21" i="5" l="1"/>
  <c r="F21" i="5"/>
  <c r="G21" i="5"/>
  <c r="H21" i="5"/>
  <c r="I21" i="5"/>
  <c r="J21" i="5"/>
  <c r="K21" i="5"/>
  <c r="L21" i="5"/>
  <c r="M21" i="5"/>
  <c r="N21" i="5"/>
  <c r="O21" i="5"/>
  <c r="P21" i="5"/>
  <c r="Q21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D20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D23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D20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D17" i="6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D17" i="5"/>
  <c r="O29" i="5" l="1"/>
  <c r="K29" i="5"/>
  <c r="H29" i="5"/>
  <c r="N29" i="5"/>
  <c r="J29" i="5"/>
  <c r="Q29" i="5"/>
  <c r="M29" i="5"/>
  <c r="I29" i="5"/>
  <c r="P29" i="5"/>
  <c r="L29" i="5"/>
  <c r="Q29" i="6"/>
  <c r="O29" i="6"/>
  <c r="K29" i="6"/>
  <c r="N29" i="6"/>
  <c r="J29" i="6"/>
  <c r="P29" i="6"/>
  <c r="L29" i="6"/>
  <c r="H29" i="6"/>
  <c r="M29" i="6"/>
  <c r="I29" i="6"/>
  <c r="G29" i="6"/>
  <c r="E29" i="5" l="1"/>
  <c r="F29" i="5"/>
  <c r="G29" i="5"/>
  <c r="F29" i="6"/>
  <c r="E29" i="6"/>
  <c r="D29" i="5"/>
  <c r="D29" i="6"/>
  <c r="D19" i="3" l="1"/>
  <c r="C19" i="3"/>
  <c r="D9" i="3"/>
  <c r="D7" i="3"/>
  <c r="C7" i="3"/>
  <c r="C9" i="3" s="1"/>
  <c r="D6" i="3"/>
  <c r="D8" i="3" s="1"/>
  <c r="C6" i="3"/>
  <c r="C8" i="3" s="1"/>
  <c r="E8" i="3" s="1"/>
  <c r="F8" i="3" s="1"/>
  <c r="C10" i="3" l="1"/>
  <c r="C20" i="3" s="1"/>
  <c r="D10" i="3"/>
  <c r="D20" i="3" s="1"/>
  <c r="E20" i="3" l="1"/>
  <c r="F20" i="3" s="1"/>
</calcChain>
</file>

<file path=xl/sharedStrings.xml><?xml version="1.0" encoding="utf-8"?>
<sst xmlns="http://schemas.openxmlformats.org/spreadsheetml/2006/main" count="155" uniqueCount="70">
  <si>
    <t>Operating Profit</t>
  </si>
  <si>
    <t>Total Costs</t>
  </si>
  <si>
    <t>Broadband</t>
  </si>
  <si>
    <t>Hot Tub</t>
  </si>
  <si>
    <t>Water</t>
  </si>
  <si>
    <t>Electricity</t>
  </si>
  <si>
    <t>1/40th Insurance</t>
  </si>
  <si>
    <t>Welcome Hamper</t>
  </si>
  <si>
    <t>Laundry</t>
  </si>
  <si>
    <t>Cleaning</t>
  </si>
  <si>
    <t>COSTS</t>
  </si>
  <si>
    <t>Fees to US</t>
  </si>
  <si>
    <t>Cost to Customer</t>
  </si>
  <si>
    <t>OTA Income</t>
  </si>
  <si>
    <t>OTA Fees Customer</t>
  </si>
  <si>
    <t>OTA Fees Host</t>
  </si>
  <si>
    <t>One week</t>
  </si>
  <si>
    <t>Our Nightly Fee</t>
  </si>
  <si>
    <t>INCOME</t>
  </si>
  <si>
    <t>Summer Example</t>
  </si>
  <si>
    <t>Winter Example</t>
  </si>
  <si>
    <t>Air BNB</t>
  </si>
  <si>
    <t>Fixed</t>
  </si>
  <si>
    <t>%</t>
  </si>
  <si>
    <t>Season</t>
  </si>
  <si>
    <t>Low</t>
  </si>
  <si>
    <t>Medium</t>
  </si>
  <si>
    <t>High</t>
  </si>
  <si>
    <t>Peak</t>
  </si>
  <si>
    <t>Airbnb</t>
  </si>
  <si>
    <t>Property 1</t>
  </si>
  <si>
    <t>Booking.com</t>
  </si>
  <si>
    <t>VRBO</t>
  </si>
  <si>
    <t>Trip Advisor</t>
  </si>
  <si>
    <t>Channel</t>
  </si>
  <si>
    <t>Example 1</t>
  </si>
  <si>
    <t xml:space="preserve">Example </t>
  </si>
  <si>
    <t>Example 2</t>
  </si>
  <si>
    <t>Example 3</t>
  </si>
  <si>
    <t>PRICING RESEARCH</t>
  </si>
  <si>
    <t>2. Pick properties with similar facilities</t>
  </si>
  <si>
    <t>3. Pick properties that have a good number of bookings in the near future</t>
  </si>
  <si>
    <t>How to choose properties to compare</t>
  </si>
  <si>
    <t>1. Pick properties in or around your location</t>
  </si>
  <si>
    <t>avb123</t>
  </si>
  <si>
    <t>Average Cust Rate</t>
  </si>
  <si>
    <t>Average Host Rate</t>
  </si>
  <si>
    <t>Other</t>
  </si>
  <si>
    <t>Other2</t>
  </si>
  <si>
    <t>Other3</t>
  </si>
  <si>
    <t>Other4</t>
  </si>
  <si>
    <t>Other5</t>
  </si>
  <si>
    <t>Other6</t>
  </si>
  <si>
    <t>Other7</t>
  </si>
  <si>
    <t>Other8</t>
  </si>
  <si>
    <t>Other9</t>
  </si>
  <si>
    <t>Other10</t>
  </si>
  <si>
    <t>Season/Date</t>
  </si>
  <si>
    <t>Airbnb Price</t>
  </si>
  <si>
    <t>Booking.com Price</t>
  </si>
  <si>
    <t>Trip Advisor Price</t>
  </si>
  <si>
    <t>VRBO/Home Away Price</t>
  </si>
  <si>
    <t>Customer Commission</t>
  </si>
  <si>
    <t>Host Commission</t>
  </si>
  <si>
    <t>n/a</t>
  </si>
  <si>
    <t>Customer Pays</t>
  </si>
  <si>
    <t>Set Price</t>
  </si>
  <si>
    <t>YOU GET</t>
  </si>
  <si>
    <t>YOU SET</t>
  </si>
  <si>
    <t>Required Host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</si>
</sst>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6" borderId="0" xfId="0" applyFill="1"/>
    <xf numFmtId="165" fontId="0" fillId="8" borderId="0" xfId="0" applyNumberFormat="1" applyFill="1"/>
    <xf numFmtId="0" fontId="0" fillId="0" borderId="0" xfId="0"/>
    <xf numFmtId="0" fontId="6" fillId="0" borderId="0" xfId="0" applyFont="1"/>
    <xf numFmtId="0" fontId="0" fillId="0" borderId="0" xfId="0"/>
    <xf numFmtId="0" fontId="1" fillId="3" borderId="1" xfId="0" applyFont="1" applyFill="1" applyBorder="1"/>
    <xf numFmtId="0" fontId="0" fillId="5" borderId="2" xfId="0" applyFont="1" applyFill="1" applyBorder="1"/>
    <xf numFmtId="0" fontId="0" fillId="4" borderId="2" xfId="0" applyFont="1" applyFill="1" applyBorder="1"/>
    <xf numFmtId="0" fontId="3" fillId="0" borderId="3" xfId="0" applyFont="1" applyFill="1" applyBorder="1" applyAlignment="1">
      <alignment horizontal="center"/>
    </xf>
    <xf numFmtId="0" fontId="3" fillId="2" borderId="3" xfId="1" applyBorder="1" applyAlignment="1">
      <alignment wrapText="1"/>
    </xf>
    <xf numFmtId="0" fontId="3" fillId="2" borderId="3" xfId="1" applyBorder="1" applyAlignment="1" applyProtection="1">
      <alignment wrapText="1"/>
    </xf>
    <xf numFmtId="0" fontId="3" fillId="2" borderId="3" xfId="1" applyBorder="1"/>
    <xf numFmtId="0" fontId="3" fillId="2" borderId="3" xfId="1" applyBorder="1" applyProtection="1"/>
    <xf numFmtId="0" fontId="8" fillId="9" borderId="0" xfId="2"/>
    <xf numFmtId="2" fontId="0" fillId="0" borderId="0" xfId="0" applyNumberFormat="1"/>
    <xf numFmtId="2" fontId="0" fillId="4" borderId="2" xfId="0" applyNumberFormat="1" applyFont="1" applyFill="1" applyBorder="1"/>
    <xf numFmtId="165" fontId="8" fillId="9" borderId="0" xfId="2" applyNumberFormat="1"/>
    <xf numFmtId="0" fontId="5" fillId="0" borderId="0" xfId="0" applyFont="1" applyAlignment="1">
      <alignment horizontal="center"/>
    </xf>
    <xf numFmtId="0" fontId="3" fillId="7" borderId="4" xfId="0" applyFont="1" applyFill="1" applyBorder="1" applyAlignment="1">
      <alignment horizontal="center" vertical="center" textRotation="90"/>
    </xf>
    <xf numFmtId="0" fontId="3" fillId="7" borderId="5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3" fillId="7" borderId="3" xfId="0" applyFont="1" applyFill="1" applyBorder="1" applyAlignment="1">
      <alignment horizontal="center"/>
    </xf>
    <xf numFmtId="9" fontId="3" fillId="2" borderId="3" xfId="1" applyNumberFormat="1" applyBorder="1" applyAlignment="1">
      <alignment horizontal="center" wrapText="1"/>
    </xf>
    <xf numFmtId="0" fontId="3" fillId="2" borderId="3" xfId="1" applyBorder="1" applyAlignment="1">
      <alignment horizontal="center" wrapText="1"/>
    </xf>
    <xf numFmtId="10" fontId="3" fillId="2" borderId="3" xfId="1" applyNumberFormat="1" applyBorder="1" applyAlignment="1">
      <alignment horizontal="center" wrapText="1"/>
    </xf>
    <xf numFmtId="0" fontId="0" fillId="0" borderId="0" xfId="0" applyAlignment="1">
      <alignment horizontal="center" vertical="center" textRotation="90"/>
    </xf>
    <xf numFmtId="0" fontId="0" fillId="0" borderId="0" xfId="0"/>
    <xf numFmtId="164" fontId="7" fillId="10" borderId="0" xfId="3" applyNumberFormat="1"/>
    <xf numFmtId="164" fontId="7" fillId="11" borderId="0" xfId="4" applyNumberFormat="1"/>
  </cellXfs>
  <cellStyles count="5">
    <cellStyle name="20% - Accent1" xfId="3" builtinId="30"/>
    <cellStyle name="60% - Accent1" xfId="4" builtinId="32"/>
    <cellStyle name="Accent1" xfId="1" builtinId="29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28</xdr:row>
      <xdr:rowOff>69850</xdr:rowOff>
    </xdr:from>
    <xdr:to>
      <xdr:col>16</xdr:col>
      <xdr:colOff>590550</xdr:colOff>
      <xdr:row>32</xdr:row>
      <xdr:rowOff>101600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42B2DF-D33C-4E6B-B8AF-256EA140D4DC}"/>
            </a:ext>
          </a:extLst>
        </xdr:cNvPr>
        <xdr:cNvSpPr txBox="1"/>
      </xdr:nvSpPr>
      <xdr:spPr>
        <a:xfrm>
          <a:off x="228600" y="5226050"/>
          <a:ext cx="10115550" cy="768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3200">
              <a:solidFill>
                <a:schemeClr val="accent1"/>
              </a:solidFill>
            </a:rPr>
            <a:t>Channel Pricing Calculator</a:t>
          </a:r>
        </a:p>
      </xdr:txBody>
    </xdr:sp>
    <xdr:clientData/>
  </xdr:twoCellAnchor>
  <xdr:twoCellAnchor editAs="oneCell">
    <xdr:from>
      <xdr:col>1</xdr:col>
      <xdr:colOff>336550</xdr:colOff>
      <xdr:row>0</xdr:row>
      <xdr:rowOff>0</xdr:rowOff>
    </xdr:from>
    <xdr:to>
      <xdr:col>14</xdr:col>
      <xdr:colOff>184150</xdr:colOff>
      <xdr:row>23</xdr:row>
      <xdr:rowOff>136524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C618E9-7A1D-4352-8CBF-C47D96C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150" y="0"/>
          <a:ext cx="7772400" cy="4371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40409</xdr:colOff>
      <xdr:row>4</xdr:row>
      <xdr:rowOff>69273</xdr:rowOff>
    </xdr:from>
    <xdr:to>
      <xdr:col>7</xdr:col>
      <xdr:colOff>0</xdr:colOff>
      <xdr:row>13</xdr:row>
      <xdr:rowOff>98137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18D9A-0BEB-48AD-AB41-0A3E4968974E}"/>
            </a:ext>
          </a:extLst>
        </xdr:cNvPr>
        <xdr:cNvSpPr txBox="1"/>
      </xdr:nvSpPr>
      <xdr:spPr>
        <a:xfrm>
          <a:off x="40409" y="888423"/>
          <a:ext cx="4677641" cy="1686214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bg1"/>
              </a:solidFill>
            </a:rPr>
            <a:t>Insert</a:t>
          </a:r>
          <a:r>
            <a:rPr lang="en-GB" sz="1200" b="1" baseline="0">
              <a:solidFill>
                <a:schemeClr val="bg1"/>
              </a:solidFill>
            </a:rPr>
            <a:t> your research numbers in the boxes below.  Use the nightly rate quoted by the channel</a:t>
          </a:r>
        </a:p>
        <a:p>
          <a:endParaRPr lang="en-GB" sz="1200" b="1" baseline="0">
            <a:solidFill>
              <a:schemeClr val="bg1"/>
            </a:solidFill>
          </a:endParaRPr>
        </a:p>
        <a:p>
          <a:r>
            <a:rPr lang="en-GB" sz="1200" b="1" baseline="0">
              <a:solidFill>
                <a:schemeClr val="bg1"/>
              </a:solidFill>
            </a:rPr>
            <a:t>DO NOT change any values in the red area as the calculations won't work</a:t>
          </a:r>
        </a:p>
        <a:p>
          <a:endParaRPr lang="en-GB" sz="1200" b="1" baseline="0">
            <a:solidFill>
              <a:schemeClr val="bg1"/>
            </a:solidFill>
          </a:endParaRPr>
        </a:p>
        <a:p>
          <a:r>
            <a:rPr lang="en-GB" sz="1200" b="1" baseline="0">
              <a:solidFill>
                <a:schemeClr val="bg1"/>
              </a:solidFill>
            </a:rPr>
            <a:t>This feeds in to the Business analysis sheets.  Be sure to use the same date ranges across all test properties</a:t>
          </a:r>
          <a:endParaRPr lang="en-GB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40409</xdr:colOff>
      <xdr:row>4</xdr:row>
      <xdr:rowOff>69273</xdr:rowOff>
    </xdr:from>
    <xdr:to>
      <xdr:col>7</xdr:col>
      <xdr:colOff>0</xdr:colOff>
      <xdr:row>13</xdr:row>
      <xdr:rowOff>98137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1B979E-D184-4412-931A-97B1C36BE786}"/>
            </a:ext>
          </a:extLst>
        </xdr:cNvPr>
        <xdr:cNvSpPr txBox="1"/>
      </xdr:nvSpPr>
      <xdr:spPr>
        <a:xfrm>
          <a:off x="40409" y="888423"/>
          <a:ext cx="4677641" cy="1686214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bg1"/>
              </a:solidFill>
            </a:rPr>
            <a:t>Insert</a:t>
          </a:r>
          <a:r>
            <a:rPr lang="en-GB" sz="1200" b="1" baseline="0">
              <a:solidFill>
                <a:schemeClr val="bg1"/>
              </a:solidFill>
            </a:rPr>
            <a:t> your research numbers in the boxes below.  Use the nightly rate quoted by the channel</a:t>
          </a:r>
        </a:p>
        <a:p>
          <a:endParaRPr lang="en-GB" sz="1200" b="1" baseline="0">
            <a:solidFill>
              <a:schemeClr val="bg1"/>
            </a:solidFill>
          </a:endParaRPr>
        </a:p>
        <a:p>
          <a:r>
            <a:rPr lang="en-GB" sz="1200" b="1" baseline="0">
              <a:solidFill>
                <a:schemeClr val="bg1"/>
              </a:solidFill>
            </a:rPr>
            <a:t>DO NOT change any values in the red area as the calculations won't work</a:t>
          </a:r>
        </a:p>
        <a:p>
          <a:endParaRPr lang="en-GB" sz="1200" b="1" baseline="0">
            <a:solidFill>
              <a:schemeClr val="bg1"/>
            </a:solidFill>
          </a:endParaRPr>
        </a:p>
        <a:p>
          <a:r>
            <a:rPr lang="en-GB" sz="1200" b="1" baseline="0">
              <a:solidFill>
                <a:schemeClr val="bg1"/>
              </a:solidFill>
            </a:rPr>
            <a:t>This feeds in to the Business analysis sheets.  Be sure to use the same date ranges across all test properties</a:t>
          </a:r>
          <a:endParaRPr lang="en-GB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3</xdr:row>
      <xdr:rowOff>12700</xdr:rowOff>
    </xdr:from>
    <xdr:to>
      <xdr:col>15</xdr:col>
      <xdr:colOff>463550</xdr:colOff>
      <xdr:row>16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52B534-1EE4-4ECC-A749-BC2AA1D6275B}"/>
            </a:ext>
          </a:extLst>
        </xdr:cNvPr>
        <xdr:cNvSpPr txBox="1"/>
      </xdr:nvSpPr>
      <xdr:spPr>
        <a:xfrm>
          <a:off x="9759950" y="565150"/>
          <a:ext cx="3397250" cy="277495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>
              <a:solidFill>
                <a:schemeClr val="bg1"/>
              </a:solidFill>
            </a:rPr>
            <a:t>This sheet shows you the rates you'll need to set in order to get your target income and includes standard rate VAT that the OTA's will charge you</a:t>
          </a:r>
        </a:p>
        <a:p>
          <a:endParaRPr lang="en-GB" sz="1100" b="1" baseline="0">
            <a:solidFill>
              <a:schemeClr val="bg1"/>
            </a:solidFill>
          </a:endParaRPr>
        </a:p>
        <a:p>
          <a:r>
            <a:rPr lang="en-GB" sz="1100" b="1" baseline="0">
              <a:solidFill>
                <a:schemeClr val="bg1"/>
              </a:solidFill>
            </a:rPr>
            <a:t>You can test rates by adding them in the green rows below the blue block</a:t>
          </a:r>
        </a:p>
        <a:p>
          <a:endParaRPr lang="en-GB" sz="1100" b="1" baseline="0">
            <a:solidFill>
              <a:schemeClr val="bg1"/>
            </a:solidFill>
          </a:endParaRPr>
        </a:p>
        <a:p>
          <a:r>
            <a:rPr lang="en-GB" sz="1100" b="1" baseline="0">
              <a:solidFill>
                <a:schemeClr val="bg1"/>
              </a:solidFill>
            </a:rPr>
            <a:t>The spreadsheet will automatically generate the rate you need to charge in each of the major channels to acheive the same rate to you as your required host payment</a:t>
          </a:r>
        </a:p>
        <a:p>
          <a:endParaRPr lang="en-GB" sz="1100" b="1" baseline="0">
            <a:solidFill>
              <a:schemeClr val="bg1"/>
            </a:solidFill>
          </a:endParaRPr>
        </a:p>
        <a:p>
          <a:r>
            <a:rPr lang="en-GB" sz="1100" b="1" baseline="0">
              <a:solidFill>
                <a:schemeClr val="bg1"/>
              </a:solidFill>
            </a:rPr>
            <a:t>Do not change anything in the blue columns</a:t>
          </a:r>
        </a:p>
        <a:p>
          <a:endParaRPr lang="en-GB" sz="1100" b="1" baseline="0">
            <a:solidFill>
              <a:schemeClr val="bg1"/>
            </a:solidFill>
          </a:endParaRPr>
        </a:p>
        <a:p>
          <a:r>
            <a:rPr lang="en-GB" sz="1100" b="1" baseline="0">
              <a:solidFill>
                <a:schemeClr val="bg1"/>
              </a:solidFill>
            </a:rPr>
            <a:t>Standard channel rates have been used.  If yours are diferent you can change them but be sure to remember to use the % key otherwise the calculations will not work</a:t>
          </a:r>
        </a:p>
        <a:p>
          <a:endParaRPr lang="en-GB" sz="1100" b="1" baseline="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88900</xdr:colOff>
      <xdr:row>3</xdr:row>
      <xdr:rowOff>12700</xdr:rowOff>
    </xdr:from>
    <xdr:to>
      <xdr:col>15</xdr:col>
      <xdr:colOff>152400</xdr:colOff>
      <xdr:row>19</xdr:row>
      <xdr:rowOff>98778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AAA65D-E0C1-42FE-8BC6-7766B49915A1}"/>
            </a:ext>
          </a:extLst>
        </xdr:cNvPr>
        <xdr:cNvSpPr txBox="1"/>
      </xdr:nvSpPr>
      <xdr:spPr>
        <a:xfrm>
          <a:off x="9733844" y="563033"/>
          <a:ext cx="3097389" cy="3395134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solidFill>
                <a:schemeClr val="bg1"/>
              </a:solidFill>
            </a:rPr>
            <a:t>This sheet shows you what you'll get in income if you set the same rate in all the OTA's</a:t>
          </a:r>
          <a:endParaRPr lang="en-GB" sz="1600" b="1" baseline="0">
            <a:solidFill>
              <a:schemeClr val="bg1"/>
            </a:solidFill>
          </a:endParaRPr>
        </a:p>
        <a:p>
          <a:endParaRPr lang="en-GB" sz="1600" b="1" baseline="0">
            <a:solidFill>
              <a:schemeClr val="bg1"/>
            </a:solidFill>
          </a:endParaRPr>
        </a:p>
        <a:p>
          <a:r>
            <a:rPr lang="en-GB" sz="1600" b="1" baseline="0">
              <a:solidFill>
                <a:schemeClr val="bg1"/>
              </a:solidFill>
            </a:rPr>
            <a:t>These calculations look at things from the other side and show what you will receive and your guest will pay if you use the same rate on each platform</a:t>
          </a:r>
          <a:endParaRPr lang="en-GB" sz="16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5F85F5-4FBA-4E4F-8C52-AB719B668A4A}" name="Table13" displayName="Table13" ref="B16:H29" totalsRowShown="0">
  <tableColumns count="7">
    <tableColumn id="1" xr3:uid="{72174A68-B58B-40EE-8268-ACAB8BB30F1C}" name="Season"/>
    <tableColumn id="18" xr3:uid="{048DA631-CBDC-4C66-81D5-C5D2690FEA3C}" name="Example "/>
    <tableColumn id="2" xr3:uid="{56AF6273-44C9-40C2-A28B-116570B3172A}" name="Low"/>
    <tableColumn id="3" xr3:uid="{8EC1370F-6382-4D75-914D-7F5A5C10AD31}" name="Medium"/>
    <tableColumn id="4" xr3:uid="{CA06E29C-6BDF-490D-821B-BB30B9B5653C}" name="High"/>
    <tableColumn id="5" xr3:uid="{FDBDBA60-D9AE-4524-9E13-433AD335DBD6}" name="Peak"/>
    <tableColumn id="6" xr3:uid="{96E2F99A-77CD-49A8-8C84-93FEB06CFE3B}" name="Other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94840C-9339-410A-839A-A1948B2E04C6}" name="Table134" displayName="Table134" ref="B16:G29" totalsRowShown="0">
  <tableColumns count="6">
    <tableColumn id="1" xr3:uid="{2278C5B8-9A29-4CB8-A7A2-ACB1AB446F26}" name="Season"/>
    <tableColumn id="18" xr3:uid="{12A5AE61-5520-4A7C-B879-DD4F610E76D3}" name="Example "/>
    <tableColumn id="2" xr3:uid="{FB18535F-43B1-464C-B750-0F4572B253A4}" name="Low"/>
    <tableColumn id="3" xr3:uid="{CEEEF009-76A5-413B-8AED-60B371A9BE5A}" name="Medium"/>
    <tableColumn id="4" xr3:uid="{C8066C5A-212F-4C57-BB70-989CCCDB0B72}" name="High"/>
    <tableColumn id="5" xr3:uid="{D5214F0D-DD50-4722-939F-03B85842A03F}" name="Peak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C70F-2F8C-4EB2-A0AF-531DD274EB17}">
  <dimension ref="A1:V33"/>
  <sheetViews>
    <sheetView tabSelected="1" topLeftCell="A18" workbookViewId="0">
      <selection activeCell="F26" sqref="F26"/>
    </sheetView>
  </sheetViews>
  <sheetFormatPr defaultRowHeight="14.5" x14ac:dyDescent="0.35"/>
  <sheetData>
    <row r="1" spans="1:22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CA24-1638-4C6F-B3A1-E341DCFF1D4A}">
  <dimension ref="A2:Q29"/>
  <sheetViews>
    <sheetView zoomScale="110" workbookViewId="0">
      <selection activeCell="D24" sqref="D24"/>
    </sheetView>
  </sheetViews>
  <sheetFormatPr defaultRowHeight="14.5" x14ac:dyDescent="0.35"/>
  <cols>
    <col min="1" max="1" width="8.7265625" style="5"/>
    <col min="2" max="2" width="11.54296875" style="5" bestFit="1" customWidth="1"/>
    <col min="3" max="3" width="11.54296875" style="5" customWidth="1"/>
    <col min="4" max="4" width="8.7265625" style="5"/>
    <col min="5" max="5" width="9.54296875" style="5" customWidth="1"/>
    <col min="6" max="16384" width="8.7265625" style="5"/>
  </cols>
  <sheetData>
    <row r="2" spans="1:17" ht="21" x14ac:dyDescent="0.5">
      <c r="A2" s="20" t="s">
        <v>39</v>
      </c>
      <c r="B2" s="20"/>
      <c r="C2" s="20"/>
      <c r="D2" s="20"/>
      <c r="E2" s="20"/>
      <c r="F2" s="20"/>
      <c r="G2" s="20"/>
    </row>
    <row r="5" spans="1:17" x14ac:dyDescent="0.35">
      <c r="I5" s="6" t="s">
        <v>42</v>
      </c>
    </row>
    <row r="6" spans="1:17" x14ac:dyDescent="0.35">
      <c r="I6" s="6"/>
    </row>
    <row r="7" spans="1:17" x14ac:dyDescent="0.35">
      <c r="I7" s="6" t="s">
        <v>43</v>
      </c>
    </row>
    <row r="8" spans="1:17" x14ac:dyDescent="0.35">
      <c r="I8" s="6" t="s">
        <v>40</v>
      </c>
    </row>
    <row r="9" spans="1:17" x14ac:dyDescent="0.35">
      <c r="I9" s="6" t="s">
        <v>41</v>
      </c>
    </row>
    <row r="15" spans="1:17" x14ac:dyDescent="0.35">
      <c r="D15" s="11"/>
      <c r="E15" s="11"/>
      <c r="F15" s="11"/>
      <c r="G15" s="11"/>
    </row>
    <row r="16" spans="1:17" ht="15" thickBot="1" x14ac:dyDescent="0.4">
      <c r="B16" s="5" t="s">
        <v>24</v>
      </c>
      <c r="C16" s="5" t="s">
        <v>36</v>
      </c>
      <c r="D16" s="5" t="s">
        <v>25</v>
      </c>
      <c r="E16" s="5" t="s">
        <v>26</v>
      </c>
      <c r="F16" s="5" t="s">
        <v>27</v>
      </c>
      <c r="G16" s="5" t="s">
        <v>28</v>
      </c>
      <c r="H16" s="7" t="s">
        <v>47</v>
      </c>
      <c r="I16" s="8" t="s">
        <v>48</v>
      </c>
      <c r="J16" s="8" t="s">
        <v>49</v>
      </c>
      <c r="K16" s="8" t="s">
        <v>50</v>
      </c>
      <c r="L16" s="8" t="s">
        <v>51</v>
      </c>
      <c r="M16" s="8" t="s">
        <v>52</v>
      </c>
      <c r="N16" s="8" t="s">
        <v>53</v>
      </c>
      <c r="O16" s="8" t="s">
        <v>54</v>
      </c>
      <c r="P16" s="8" t="s">
        <v>55</v>
      </c>
      <c r="Q16" s="8" t="s">
        <v>56</v>
      </c>
    </row>
    <row r="17" spans="1:17" ht="14.5" customHeight="1" thickTop="1" x14ac:dyDescent="0.35">
      <c r="A17" s="21" t="s">
        <v>34</v>
      </c>
      <c r="B17" s="5" t="s">
        <v>29</v>
      </c>
      <c r="C17" s="5" t="s">
        <v>44</v>
      </c>
      <c r="D17" s="5" t="e">
        <f>IF(#REF!&gt;0,#REF!*1.14,"")</f>
        <v>#REF!</v>
      </c>
      <c r="E17" s="7" t="e">
        <f>IF(#REF!&gt;0,#REF!*1.14,"")</f>
        <v>#REF!</v>
      </c>
      <c r="F17" s="7" t="e">
        <f>IF(#REF!&gt;0,#REF!*1.14,"")</f>
        <v>#REF!</v>
      </c>
      <c r="G17" s="7" t="e">
        <f>IF(#REF!&gt;0,#REF!*1.14,"")</f>
        <v>#REF!</v>
      </c>
      <c r="H17" s="7" t="e">
        <f>IF(#REF!&gt;0,#REF!*1.14,"")</f>
        <v>#REF!</v>
      </c>
      <c r="I17" s="9" t="e">
        <f>IF(#REF!&gt;0,#REF!*1.14,"")</f>
        <v>#REF!</v>
      </c>
      <c r="J17" s="9" t="e">
        <f>IF(#REF!&gt;0,#REF!*1.14,"")</f>
        <v>#REF!</v>
      </c>
      <c r="K17" s="9" t="e">
        <f>IF(#REF!&gt;0,#REF!*1.14,"")</f>
        <v>#REF!</v>
      </c>
      <c r="L17" s="9" t="e">
        <f>IF(#REF!&gt;0,#REF!*1.14,"")</f>
        <v>#REF!</v>
      </c>
      <c r="M17" s="9" t="e">
        <f>IF(#REF!&gt;0,#REF!*1.14,"")</f>
        <v>#REF!</v>
      </c>
      <c r="N17" s="9" t="e">
        <f>IF(#REF!&gt;0,#REF!*1.14,"")</f>
        <v>#REF!</v>
      </c>
      <c r="O17" s="9" t="e">
        <f>IF(#REF!&gt;0,#REF!*1.14,"")</f>
        <v>#REF!</v>
      </c>
      <c r="P17" s="9" t="e">
        <f>IF(#REF!&gt;0,#REF!*1.14,"")</f>
        <v>#REF!</v>
      </c>
      <c r="Q17" s="9" t="e">
        <f>IF(#REF!&gt;0,#REF!*1.14,"")</f>
        <v>#REF!</v>
      </c>
    </row>
    <row r="18" spans="1:17" ht="14.5" customHeight="1" x14ac:dyDescent="0.35">
      <c r="A18" s="22"/>
      <c r="B18" s="5" t="s">
        <v>29</v>
      </c>
      <c r="C18" s="5" t="s">
        <v>37</v>
      </c>
      <c r="D18" s="7" t="e">
        <f>IF(#REF!&gt;0,#REF!*1.14,"")</f>
        <v>#REF!</v>
      </c>
      <c r="E18" s="7" t="e">
        <f>IF(#REF!&gt;0,#REF!*1.14,"")</f>
        <v>#REF!</v>
      </c>
      <c r="F18" s="7" t="e">
        <f>IF(#REF!&gt;0,#REF!*1.14,"")</f>
        <v>#REF!</v>
      </c>
      <c r="G18" s="7" t="e">
        <f>IF(#REF!&gt;0,#REF!*1.14,"")</f>
        <v>#REF!</v>
      </c>
      <c r="H18" s="7" t="e">
        <f>IF(#REF!&gt;0,#REF!*1.14,"")</f>
        <v>#REF!</v>
      </c>
      <c r="I18" s="10" t="e">
        <f>IF(#REF!&gt;0,#REF!*1.14,"")</f>
        <v>#REF!</v>
      </c>
      <c r="J18" s="10" t="e">
        <f>IF(#REF!&gt;0,#REF!*1.14,"")</f>
        <v>#REF!</v>
      </c>
      <c r="K18" s="10" t="e">
        <f>IF(#REF!&gt;0,#REF!*1.14,"")</f>
        <v>#REF!</v>
      </c>
      <c r="L18" s="10" t="e">
        <f>IF(#REF!&gt;0,#REF!*1.14,"")</f>
        <v>#REF!</v>
      </c>
      <c r="M18" s="10" t="e">
        <f>IF(#REF!&gt;0,#REF!*1.14,"")</f>
        <v>#REF!</v>
      </c>
      <c r="N18" s="10" t="e">
        <f>IF(#REF!&gt;0,#REF!*1.14,"")</f>
        <v>#REF!</v>
      </c>
      <c r="O18" s="10" t="e">
        <f>IF(#REF!&gt;0,#REF!*1.14,"")</f>
        <v>#REF!</v>
      </c>
      <c r="P18" s="10" t="e">
        <f>IF(#REF!&gt;0,#REF!*1.14,"")</f>
        <v>#REF!</v>
      </c>
      <c r="Q18" s="10" t="e">
        <f>IF(#REF!&gt;0,#REF!*1.14,"")</f>
        <v>#REF!</v>
      </c>
    </row>
    <row r="19" spans="1:17" ht="14.5" customHeight="1" x14ac:dyDescent="0.35">
      <c r="A19" s="22"/>
      <c r="B19" s="5" t="s">
        <v>29</v>
      </c>
      <c r="C19" s="5" t="s">
        <v>38</v>
      </c>
      <c r="D19" s="7" t="e">
        <f>IF(#REF!&gt;0,#REF!*1.14,"")</f>
        <v>#REF!</v>
      </c>
      <c r="E19" s="7" t="e">
        <f>IF(#REF!&gt;0,#REF!*1.14,"")</f>
        <v>#REF!</v>
      </c>
      <c r="F19" s="7" t="e">
        <f>IF(#REF!&gt;0,#REF!*1.14,"")</f>
        <v>#REF!</v>
      </c>
      <c r="G19" s="7" t="e">
        <f>IF(#REF!&gt;0,#REF!*1.14,"")</f>
        <v>#REF!</v>
      </c>
      <c r="H19" s="7" t="e">
        <f>IF(#REF!&gt;0,#REF!*1.14,"")</f>
        <v>#REF!</v>
      </c>
      <c r="I19" s="9" t="e">
        <f>IF(#REF!&gt;0,#REF!*1.14,"")</f>
        <v>#REF!</v>
      </c>
      <c r="J19" s="9" t="e">
        <f>IF(#REF!&gt;0,#REF!*1.14,"")</f>
        <v>#REF!</v>
      </c>
      <c r="K19" s="9" t="e">
        <f>IF(#REF!&gt;0,#REF!*1.14,"")</f>
        <v>#REF!</v>
      </c>
      <c r="L19" s="9" t="e">
        <f>IF(#REF!&gt;0,#REF!*1.14,"")</f>
        <v>#REF!</v>
      </c>
      <c r="M19" s="9" t="e">
        <f>IF(#REF!&gt;0,#REF!*1.14,"")</f>
        <v>#REF!</v>
      </c>
      <c r="N19" s="9" t="e">
        <f>IF(#REF!&gt;0,#REF!*1.14,"")</f>
        <v>#REF!</v>
      </c>
      <c r="O19" s="9" t="e">
        <f>IF(#REF!&gt;0,#REF!*1.14,"")</f>
        <v>#REF!</v>
      </c>
      <c r="P19" s="9" t="e">
        <f>IF(#REF!&gt;0,#REF!*1.14,"")</f>
        <v>#REF!</v>
      </c>
      <c r="Q19" s="9" t="e">
        <f>IF(#REF!&gt;0,#REF!*1.14,"")</f>
        <v>#REF!</v>
      </c>
    </row>
    <row r="20" spans="1:17" ht="14.5" customHeight="1" x14ac:dyDescent="0.35">
      <c r="A20" s="22"/>
      <c r="B20" s="5" t="s">
        <v>31</v>
      </c>
      <c r="C20" s="5" t="s">
        <v>35</v>
      </c>
      <c r="D20" s="7" t="e">
        <f>IF(#REF!&gt;0,#REF!*1,"")</f>
        <v>#REF!</v>
      </c>
      <c r="E20" s="7" t="e">
        <f>IF(#REF!&gt;0,#REF!*1,"")</f>
        <v>#REF!</v>
      </c>
      <c r="F20" s="7" t="e">
        <f>IF(#REF!&gt;0,#REF!*1,"")</f>
        <v>#REF!</v>
      </c>
      <c r="G20" s="7" t="e">
        <f>IF(#REF!&gt;0,#REF!*1,"")</f>
        <v>#REF!</v>
      </c>
      <c r="H20" s="7" t="e">
        <f>IF(#REF!&gt;0,#REF!*1,"")</f>
        <v>#REF!</v>
      </c>
      <c r="I20" s="10" t="e">
        <f>IF(#REF!&gt;0,#REF!*1,"")</f>
        <v>#REF!</v>
      </c>
      <c r="J20" s="10" t="e">
        <f>IF(#REF!&gt;0,#REF!*1,"")</f>
        <v>#REF!</v>
      </c>
      <c r="K20" s="10" t="e">
        <f>IF(#REF!&gt;0,#REF!*1,"")</f>
        <v>#REF!</v>
      </c>
      <c r="L20" s="10" t="e">
        <f>IF(#REF!&gt;0,#REF!*1,"")</f>
        <v>#REF!</v>
      </c>
      <c r="M20" s="10" t="e">
        <f>IF(#REF!&gt;0,#REF!*1,"")</f>
        <v>#REF!</v>
      </c>
      <c r="N20" s="10" t="e">
        <f>IF(#REF!&gt;0,#REF!*1,"")</f>
        <v>#REF!</v>
      </c>
      <c r="O20" s="10" t="e">
        <f>IF(#REF!&gt;0,#REF!*1,"")</f>
        <v>#REF!</v>
      </c>
      <c r="P20" s="10" t="e">
        <f>IF(#REF!&gt;0,#REF!*1,"")</f>
        <v>#REF!</v>
      </c>
      <c r="Q20" s="10" t="e">
        <f>IF(#REF!&gt;0,#REF!*1,"")</f>
        <v>#REF!</v>
      </c>
    </row>
    <row r="21" spans="1:17" ht="14.5" customHeight="1" x14ac:dyDescent="0.35">
      <c r="A21" s="22"/>
      <c r="B21" s="5" t="s">
        <v>31</v>
      </c>
      <c r="C21" s="5" t="s">
        <v>37</v>
      </c>
      <c r="D21" s="7" t="e">
        <f>IF(#REF!&gt;0,#REF!*1,"")</f>
        <v>#REF!</v>
      </c>
      <c r="E21" s="7" t="e">
        <f>IF(#REF!&gt;0,#REF!*1,"")</f>
        <v>#REF!</v>
      </c>
      <c r="F21" s="7" t="e">
        <f>IF(#REF!&gt;0,#REF!*1,"")</f>
        <v>#REF!</v>
      </c>
      <c r="G21" s="7" t="e">
        <f>IF(#REF!&gt;0,#REF!*1,"")</f>
        <v>#REF!</v>
      </c>
      <c r="H21" s="7" t="e">
        <f>IF(#REF!&gt;0,#REF!*1,"")</f>
        <v>#REF!</v>
      </c>
      <c r="I21" s="9" t="e">
        <f>IF(#REF!&gt;0,#REF!*1,"")</f>
        <v>#REF!</v>
      </c>
      <c r="J21" s="9" t="e">
        <f>IF(#REF!&gt;0,#REF!*1,"")</f>
        <v>#REF!</v>
      </c>
      <c r="K21" s="9" t="e">
        <f>IF(#REF!&gt;0,#REF!*1,"")</f>
        <v>#REF!</v>
      </c>
      <c r="L21" s="9" t="e">
        <f>IF(#REF!&gt;0,#REF!*1,"")</f>
        <v>#REF!</v>
      </c>
      <c r="M21" s="9" t="e">
        <f>IF(#REF!&gt;0,#REF!*1,"")</f>
        <v>#REF!</v>
      </c>
      <c r="N21" s="9" t="e">
        <f>IF(#REF!&gt;0,#REF!*1,"")</f>
        <v>#REF!</v>
      </c>
      <c r="O21" s="9" t="e">
        <f>IF(#REF!&gt;0,#REF!*1,"")</f>
        <v>#REF!</v>
      </c>
      <c r="P21" s="9" t="e">
        <f>IF(#REF!&gt;0,#REF!*1,"")</f>
        <v>#REF!</v>
      </c>
      <c r="Q21" s="9" t="e">
        <f>IF(#REF!&gt;0,#REF!*1,"")</f>
        <v>#REF!</v>
      </c>
    </row>
    <row r="22" spans="1:17" x14ac:dyDescent="0.35">
      <c r="A22" s="23"/>
      <c r="B22" s="5" t="s">
        <v>31</v>
      </c>
      <c r="C22" s="5" t="s">
        <v>38</v>
      </c>
      <c r="D22" s="7" t="e">
        <f>IF(#REF!&gt;0,#REF!*1,"")</f>
        <v>#REF!</v>
      </c>
      <c r="E22" s="7" t="e">
        <f>IF(#REF!&gt;0,#REF!*1,"")</f>
        <v>#REF!</v>
      </c>
      <c r="F22" s="7" t="e">
        <f>IF(#REF!&gt;0,#REF!*1,"")</f>
        <v>#REF!</v>
      </c>
      <c r="G22" s="7" t="e">
        <f>IF(#REF!&gt;0,#REF!*1,"")</f>
        <v>#REF!</v>
      </c>
      <c r="H22" s="7" t="e">
        <f>IF(#REF!&gt;0,#REF!*1,"")</f>
        <v>#REF!</v>
      </c>
      <c r="I22" s="10" t="e">
        <f>IF(#REF!&gt;0,#REF!*1,"")</f>
        <v>#REF!</v>
      </c>
      <c r="J22" s="10" t="e">
        <f>IF(#REF!&gt;0,#REF!*1,"")</f>
        <v>#REF!</v>
      </c>
      <c r="K22" s="10" t="e">
        <f>IF(#REF!&gt;0,#REF!*1,"")</f>
        <v>#REF!</v>
      </c>
      <c r="L22" s="10" t="e">
        <f>IF(#REF!&gt;0,#REF!*1,"")</f>
        <v>#REF!</v>
      </c>
      <c r="M22" s="10" t="e">
        <f>IF(#REF!&gt;0,#REF!*1,"")</f>
        <v>#REF!</v>
      </c>
      <c r="N22" s="10" t="e">
        <f>IF(#REF!&gt;0,#REF!*1,"")</f>
        <v>#REF!</v>
      </c>
      <c r="O22" s="10" t="e">
        <f>IF(#REF!&gt;0,#REF!*1,"")</f>
        <v>#REF!</v>
      </c>
      <c r="P22" s="10" t="e">
        <f>IF(#REF!&gt;0,#REF!*1,"")</f>
        <v>#REF!</v>
      </c>
      <c r="Q22" s="10" t="e">
        <f>IF(#REF!&gt;0,#REF!*1,"")</f>
        <v>#REF!</v>
      </c>
    </row>
    <row r="23" spans="1:17" x14ac:dyDescent="0.35">
      <c r="A23" s="23"/>
      <c r="B23" s="5" t="s">
        <v>32</v>
      </c>
      <c r="C23" s="5" t="s">
        <v>35</v>
      </c>
      <c r="D23" s="7" t="e">
        <f>IF(#REF!&gt;0,#REF!*1.12,"")</f>
        <v>#REF!</v>
      </c>
      <c r="E23" s="7" t="e">
        <f>IF(#REF!&gt;0,#REF!*1.12,"")</f>
        <v>#REF!</v>
      </c>
      <c r="F23" s="7" t="e">
        <f>IF(#REF!&gt;0,#REF!*1.12,"")</f>
        <v>#REF!</v>
      </c>
      <c r="G23" s="7" t="e">
        <f>IF(#REF!&gt;0,#REF!*1.12,"")</f>
        <v>#REF!</v>
      </c>
      <c r="H23" s="7" t="e">
        <f>IF(#REF!&gt;0,#REF!*1.12,"")</f>
        <v>#REF!</v>
      </c>
      <c r="I23" s="7" t="e">
        <f>IF(#REF!&gt;0,#REF!*1.12,"")</f>
        <v>#REF!</v>
      </c>
      <c r="J23" s="7" t="e">
        <f>IF(#REF!&gt;0,#REF!*1.12,"")</f>
        <v>#REF!</v>
      </c>
      <c r="K23" s="7" t="e">
        <f>IF(#REF!&gt;0,#REF!*1.12,"")</f>
        <v>#REF!</v>
      </c>
      <c r="L23" s="7" t="e">
        <f>IF(#REF!&gt;0,#REF!*1.12,"")</f>
        <v>#REF!</v>
      </c>
      <c r="M23" s="7" t="e">
        <f>IF(#REF!&gt;0,#REF!*1.12,"")</f>
        <v>#REF!</v>
      </c>
      <c r="N23" s="7" t="e">
        <f>IF(#REF!&gt;0,#REF!*1.12,"")</f>
        <v>#REF!</v>
      </c>
      <c r="O23" s="7" t="e">
        <f>IF(#REF!&gt;0,#REF!*1.12,"")</f>
        <v>#REF!</v>
      </c>
      <c r="P23" s="7" t="e">
        <f>IF(#REF!&gt;0,#REF!*1.12,"")</f>
        <v>#REF!</v>
      </c>
      <c r="Q23" s="7" t="e">
        <f>IF(#REF!&gt;0,#REF!*1.12,"")</f>
        <v>#REF!</v>
      </c>
    </row>
    <row r="24" spans="1:17" x14ac:dyDescent="0.35">
      <c r="A24" s="23"/>
      <c r="B24" s="5" t="s">
        <v>32</v>
      </c>
      <c r="C24" s="5" t="s">
        <v>37</v>
      </c>
      <c r="D24" s="7" t="e">
        <f>IF(#REF!&gt;0,#REF!*1.12,"")</f>
        <v>#REF!</v>
      </c>
      <c r="E24" s="7" t="e">
        <f>IF(#REF!&gt;0,#REF!*1.12,"")</f>
        <v>#REF!</v>
      </c>
      <c r="F24" s="7" t="e">
        <f>IF(#REF!&gt;0,#REF!*1.12,"")</f>
        <v>#REF!</v>
      </c>
      <c r="G24" s="7" t="e">
        <f>IF(#REF!&gt;0,#REF!*1.12,"")</f>
        <v>#REF!</v>
      </c>
      <c r="H24" s="7" t="e">
        <f>IF(#REF!&gt;0,#REF!*1.12,"")</f>
        <v>#REF!</v>
      </c>
      <c r="I24" s="7" t="e">
        <f>IF(#REF!&gt;0,#REF!*1.12,"")</f>
        <v>#REF!</v>
      </c>
      <c r="J24" s="7" t="e">
        <f>IF(#REF!&gt;0,#REF!*1.12,"")</f>
        <v>#REF!</v>
      </c>
      <c r="K24" s="7" t="e">
        <f>IF(#REF!&gt;0,#REF!*1.12,"")</f>
        <v>#REF!</v>
      </c>
      <c r="L24" s="7" t="e">
        <f>IF(#REF!&gt;0,#REF!*1.12,"")</f>
        <v>#REF!</v>
      </c>
      <c r="M24" s="7" t="e">
        <f>IF(#REF!&gt;0,#REF!*1.12,"")</f>
        <v>#REF!</v>
      </c>
      <c r="N24" s="7" t="e">
        <f>IF(#REF!&gt;0,#REF!*1.12,"")</f>
        <v>#REF!</v>
      </c>
      <c r="O24" s="7" t="e">
        <f>IF(#REF!&gt;0,#REF!*1.12,"")</f>
        <v>#REF!</v>
      </c>
      <c r="P24" s="7" t="e">
        <f>IF(#REF!&gt;0,#REF!*1.12,"")</f>
        <v>#REF!</v>
      </c>
      <c r="Q24" s="7" t="e">
        <f>IF(#REF!&gt;0,#REF!*1.12,"")</f>
        <v>#REF!</v>
      </c>
    </row>
    <row r="25" spans="1:17" x14ac:dyDescent="0.35">
      <c r="A25" s="23"/>
      <c r="B25" s="5" t="s">
        <v>32</v>
      </c>
      <c r="C25" s="5" t="s">
        <v>38</v>
      </c>
      <c r="D25" s="7" t="e">
        <f>IF(#REF!&gt;0,#REF!*1.12,"")</f>
        <v>#REF!</v>
      </c>
      <c r="E25" s="7" t="e">
        <f>IF(#REF!&gt;0,#REF!*1.12,"")</f>
        <v>#REF!</v>
      </c>
      <c r="F25" s="7" t="e">
        <f>IF(#REF!&gt;0,#REF!*1.12,"")</f>
        <v>#REF!</v>
      </c>
      <c r="G25" s="7" t="e">
        <f>IF(#REF!&gt;0,#REF!*1.12,"")</f>
        <v>#REF!</v>
      </c>
      <c r="H25" s="7" t="e">
        <f>IF(#REF!&gt;0,#REF!*1.12,"")</f>
        <v>#REF!</v>
      </c>
      <c r="I25" s="7" t="e">
        <f>IF(#REF!&gt;0,#REF!*1.12,"")</f>
        <v>#REF!</v>
      </c>
      <c r="J25" s="7" t="e">
        <f>IF(#REF!&gt;0,#REF!*1.12,"")</f>
        <v>#REF!</v>
      </c>
      <c r="K25" s="7" t="e">
        <f>IF(#REF!&gt;0,#REF!*1.12,"")</f>
        <v>#REF!</v>
      </c>
      <c r="L25" s="7" t="e">
        <f>IF(#REF!&gt;0,#REF!*1.12,"")</f>
        <v>#REF!</v>
      </c>
      <c r="M25" s="7" t="e">
        <f>IF(#REF!&gt;0,#REF!*1.12,"")</f>
        <v>#REF!</v>
      </c>
      <c r="N25" s="7" t="e">
        <f>IF(#REF!&gt;0,#REF!*1.12,"")</f>
        <v>#REF!</v>
      </c>
      <c r="O25" s="7" t="e">
        <f>IF(#REF!&gt;0,#REF!*1.12,"")</f>
        <v>#REF!</v>
      </c>
      <c r="P25" s="7" t="e">
        <f>IF(#REF!&gt;0,#REF!*1.12,"")</f>
        <v>#REF!</v>
      </c>
      <c r="Q25" s="7" t="e">
        <f>IF(#REF!&gt;0,#REF!*1.12,"")</f>
        <v>#REF!</v>
      </c>
    </row>
    <row r="26" spans="1:17" x14ac:dyDescent="0.35">
      <c r="A26" s="23"/>
      <c r="B26" s="5" t="s">
        <v>33</v>
      </c>
      <c r="C26" s="5" t="s">
        <v>35</v>
      </c>
      <c r="D26" s="7" t="e">
        <f>IF(#REF!&gt;0,#REF!*1,"")</f>
        <v>#REF!</v>
      </c>
      <c r="E26" s="7" t="e">
        <f>IF(#REF!&gt;0,#REF!*1,"")</f>
        <v>#REF!</v>
      </c>
      <c r="F26" s="7" t="e">
        <f>IF(#REF!&gt;0,#REF!*1,"")</f>
        <v>#REF!</v>
      </c>
      <c r="G26" s="7" t="e">
        <f>IF(#REF!&gt;0,#REF!*1,"")</f>
        <v>#REF!</v>
      </c>
      <c r="H26" s="7" t="e">
        <f>IF(#REF!&gt;0,#REF!*1,"")</f>
        <v>#REF!</v>
      </c>
      <c r="I26" s="7" t="e">
        <f>IF(#REF!&gt;0,#REF!*1,"")</f>
        <v>#REF!</v>
      </c>
      <c r="J26" s="7" t="e">
        <f>IF(#REF!&gt;0,#REF!*1,"")</f>
        <v>#REF!</v>
      </c>
      <c r="K26" s="7" t="e">
        <f>IF(#REF!&gt;0,#REF!*1,"")</f>
        <v>#REF!</v>
      </c>
      <c r="L26" s="7" t="e">
        <f>IF(#REF!&gt;0,#REF!*1,"")</f>
        <v>#REF!</v>
      </c>
      <c r="M26" s="7" t="e">
        <f>IF(#REF!&gt;0,#REF!*1,"")</f>
        <v>#REF!</v>
      </c>
      <c r="N26" s="7" t="e">
        <f>IF(#REF!&gt;0,#REF!*1,"")</f>
        <v>#REF!</v>
      </c>
      <c r="O26" s="7" t="e">
        <f>IF(#REF!&gt;0,#REF!*1,"")</f>
        <v>#REF!</v>
      </c>
      <c r="P26" s="7" t="e">
        <f>IF(#REF!&gt;0,#REF!*1,"")</f>
        <v>#REF!</v>
      </c>
      <c r="Q26" s="7" t="e">
        <f>IF(#REF!&gt;0,#REF!*1,"")</f>
        <v>#REF!</v>
      </c>
    </row>
    <row r="27" spans="1:17" x14ac:dyDescent="0.35">
      <c r="A27" s="23"/>
      <c r="B27" s="5" t="s">
        <v>33</v>
      </c>
      <c r="C27" s="5" t="s">
        <v>37</v>
      </c>
      <c r="D27" s="7" t="e">
        <f>IF(#REF!&gt;0,#REF!*1,"")</f>
        <v>#REF!</v>
      </c>
      <c r="E27" s="7" t="e">
        <f>IF(#REF!&gt;0,#REF!*1,"")</f>
        <v>#REF!</v>
      </c>
      <c r="F27" s="7" t="e">
        <f>IF(#REF!&gt;0,#REF!*1,"")</f>
        <v>#REF!</v>
      </c>
      <c r="G27" s="7" t="e">
        <f>IF(#REF!&gt;0,#REF!*1,"")</f>
        <v>#REF!</v>
      </c>
      <c r="H27" s="7" t="e">
        <f>IF(#REF!&gt;0,#REF!*1,"")</f>
        <v>#REF!</v>
      </c>
      <c r="I27" s="7" t="e">
        <f>IF(#REF!&gt;0,#REF!*1,"")</f>
        <v>#REF!</v>
      </c>
      <c r="J27" s="7" t="e">
        <f>IF(#REF!&gt;0,#REF!*1,"")</f>
        <v>#REF!</v>
      </c>
      <c r="K27" s="7" t="e">
        <f>IF(#REF!&gt;0,#REF!*1,"")</f>
        <v>#REF!</v>
      </c>
      <c r="L27" s="7" t="e">
        <f>IF(#REF!&gt;0,#REF!*1,"")</f>
        <v>#REF!</v>
      </c>
      <c r="M27" s="7" t="e">
        <f>IF(#REF!&gt;0,#REF!*1,"")</f>
        <v>#REF!</v>
      </c>
      <c r="N27" s="7" t="e">
        <f>IF(#REF!&gt;0,#REF!*1,"")</f>
        <v>#REF!</v>
      </c>
      <c r="O27" s="7" t="e">
        <f>IF(#REF!&gt;0,#REF!*1,"")</f>
        <v>#REF!</v>
      </c>
      <c r="P27" s="7" t="e">
        <f>IF(#REF!&gt;0,#REF!*1,"")</f>
        <v>#REF!</v>
      </c>
      <c r="Q27" s="7" t="e">
        <f>IF(#REF!&gt;0,#REF!*1,"")</f>
        <v>#REF!</v>
      </c>
    </row>
    <row r="28" spans="1:17" x14ac:dyDescent="0.35">
      <c r="A28" s="24"/>
      <c r="B28" s="5" t="s">
        <v>33</v>
      </c>
      <c r="C28" s="5" t="s">
        <v>38</v>
      </c>
      <c r="D28" s="7" t="e">
        <f>IF(#REF!&gt;0,#REF!*1,"")</f>
        <v>#REF!</v>
      </c>
      <c r="E28" s="7" t="e">
        <f>IF(#REF!&gt;0,#REF!*1,"")</f>
        <v>#REF!</v>
      </c>
      <c r="F28" s="7" t="e">
        <f>IF(#REF!&gt;0,#REF!*1,"")</f>
        <v>#REF!</v>
      </c>
      <c r="G28" s="7" t="e">
        <f>IF(#REF!&gt;0,#REF!*1,"")</f>
        <v>#REF!</v>
      </c>
      <c r="H28" s="7" t="e">
        <f>IF(#REF!&gt;0,#REF!*1,"")</f>
        <v>#REF!</v>
      </c>
      <c r="I28" s="7" t="e">
        <f>IF(#REF!&gt;0,#REF!*1,"")</f>
        <v>#REF!</v>
      </c>
      <c r="J28" s="7" t="e">
        <f>IF(#REF!&gt;0,#REF!*1,"")</f>
        <v>#REF!</v>
      </c>
      <c r="K28" s="7" t="e">
        <f>IF(#REF!&gt;0,#REF!*1,"")</f>
        <v>#REF!</v>
      </c>
      <c r="L28" s="7" t="e">
        <f>IF(#REF!&gt;0,#REF!*1,"")</f>
        <v>#REF!</v>
      </c>
      <c r="M28" s="7" t="e">
        <f>IF(#REF!&gt;0,#REF!*1,"")</f>
        <v>#REF!</v>
      </c>
      <c r="N28" s="7" t="e">
        <f>IF(#REF!&gt;0,#REF!*1,"")</f>
        <v>#REF!</v>
      </c>
      <c r="O28" s="7" t="e">
        <f>IF(#REF!&gt;0,#REF!*1,"")</f>
        <v>#REF!</v>
      </c>
      <c r="P28" s="7" t="e">
        <f>IF(#REF!&gt;0,#REF!*1,"")</f>
        <v>#REF!</v>
      </c>
      <c r="Q28" s="7" t="e">
        <f>IF(#REF!&gt;0,#REF!*1,"")</f>
        <v>#REF!</v>
      </c>
    </row>
    <row r="29" spans="1:17" x14ac:dyDescent="0.35">
      <c r="B29" s="4" t="s">
        <v>45</v>
      </c>
      <c r="C29" s="4"/>
      <c r="D29" s="4" t="e">
        <f t="shared" ref="D29:G29" si="0">IF(SUM(D7:D28)&gt;0,SUBTOTAL(101,D17:D28),0)</f>
        <v>#REF!</v>
      </c>
      <c r="E29" s="4" t="e">
        <f t="shared" si="0"/>
        <v>#REF!</v>
      </c>
      <c r="F29" s="4" t="e">
        <f t="shared" si="0"/>
        <v>#REF!</v>
      </c>
      <c r="G29" s="4" t="e">
        <f t="shared" si="0"/>
        <v>#REF!</v>
      </c>
      <c r="H29" s="4" t="e">
        <f>IF(SUM(H7:H28)&gt;0,SUBTOTAL(101,H17:H28),0)</f>
        <v>#REF!</v>
      </c>
      <c r="I29" s="4" t="e">
        <f t="shared" ref="I29:Q29" si="1">IF(SUM(I7:I28)&gt;0,SUBTOTAL(101,I17:I28),0)</f>
        <v>#REF!</v>
      </c>
      <c r="J29" s="4" t="e">
        <f t="shared" si="1"/>
        <v>#REF!</v>
      </c>
      <c r="K29" s="4" t="e">
        <f t="shared" si="1"/>
        <v>#REF!</v>
      </c>
      <c r="L29" s="4" t="e">
        <f t="shared" si="1"/>
        <v>#REF!</v>
      </c>
      <c r="M29" s="4" t="e">
        <f t="shared" si="1"/>
        <v>#REF!</v>
      </c>
      <c r="N29" s="4" t="e">
        <f t="shared" si="1"/>
        <v>#REF!</v>
      </c>
      <c r="O29" s="4" t="e">
        <f t="shared" si="1"/>
        <v>#REF!</v>
      </c>
      <c r="P29" s="4" t="e">
        <f t="shared" si="1"/>
        <v>#REF!</v>
      </c>
      <c r="Q29" s="4" t="e">
        <f t="shared" si="1"/>
        <v>#REF!</v>
      </c>
    </row>
  </sheetData>
  <mergeCells count="2">
    <mergeCell ref="A2:G2"/>
    <mergeCell ref="A17:A28"/>
  </mergeCells>
  <phoneticPr fontId="4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A678-4A1B-463D-B960-CAC6A96E948F}">
  <dimension ref="A2:Q29"/>
  <sheetViews>
    <sheetView zoomScale="110" workbookViewId="0">
      <selection activeCell="D24" sqref="D24"/>
    </sheetView>
  </sheetViews>
  <sheetFormatPr defaultRowHeight="14.5" x14ac:dyDescent="0.35"/>
  <cols>
    <col min="1" max="1" width="8.7265625" style="5"/>
    <col min="2" max="2" width="11.54296875" style="5" bestFit="1" customWidth="1"/>
    <col min="3" max="3" width="11.54296875" style="5" customWidth="1"/>
    <col min="4" max="4" width="8.7265625" style="5"/>
    <col min="5" max="5" width="9.54296875" style="5" customWidth="1"/>
    <col min="6" max="16384" width="8.7265625" style="5"/>
  </cols>
  <sheetData>
    <row r="2" spans="1:17" ht="21" x14ac:dyDescent="0.5">
      <c r="A2" s="20" t="s">
        <v>39</v>
      </c>
      <c r="B2" s="20"/>
      <c r="C2" s="20"/>
      <c r="D2" s="20"/>
      <c r="E2" s="20"/>
      <c r="F2" s="20"/>
      <c r="G2" s="20"/>
    </row>
    <row r="5" spans="1:17" x14ac:dyDescent="0.35">
      <c r="I5" s="6" t="s">
        <v>42</v>
      </c>
    </row>
    <row r="6" spans="1:17" x14ac:dyDescent="0.35">
      <c r="I6" s="6"/>
    </row>
    <row r="7" spans="1:17" x14ac:dyDescent="0.35">
      <c r="I7" s="6" t="s">
        <v>43</v>
      </c>
    </row>
    <row r="8" spans="1:17" x14ac:dyDescent="0.35">
      <c r="I8" s="6" t="s">
        <v>40</v>
      </c>
    </row>
    <row r="9" spans="1:17" x14ac:dyDescent="0.35">
      <c r="I9" s="6" t="s">
        <v>41</v>
      </c>
    </row>
    <row r="15" spans="1:17" x14ac:dyDescent="0.35">
      <c r="D15" s="25" t="s">
        <v>30</v>
      </c>
      <c r="E15" s="25"/>
      <c r="F15" s="25"/>
      <c r="G15" s="25"/>
    </row>
    <row r="16" spans="1:17" ht="15" thickBot="1" x14ac:dyDescent="0.4">
      <c r="B16" s="5" t="s">
        <v>24</v>
      </c>
      <c r="C16" s="5" t="s">
        <v>36</v>
      </c>
      <c r="D16" s="5" t="s">
        <v>25</v>
      </c>
      <c r="E16" s="5" t="s">
        <v>26</v>
      </c>
      <c r="F16" s="5" t="s">
        <v>27</v>
      </c>
      <c r="G16" s="5" t="s">
        <v>28</v>
      </c>
      <c r="H16" s="8" t="s">
        <v>47</v>
      </c>
      <c r="I16" s="8" t="s">
        <v>48</v>
      </c>
      <c r="J16" s="8" t="s">
        <v>49</v>
      </c>
      <c r="K16" s="8" t="s">
        <v>50</v>
      </c>
      <c r="L16" s="8" t="s">
        <v>51</v>
      </c>
      <c r="M16" s="8" t="s">
        <v>52</v>
      </c>
      <c r="N16" s="8" t="s">
        <v>53</v>
      </c>
      <c r="O16" s="8" t="s">
        <v>54</v>
      </c>
      <c r="P16" s="8" t="s">
        <v>55</v>
      </c>
      <c r="Q16" s="8" t="s">
        <v>56</v>
      </c>
    </row>
    <row r="17" spans="1:17" ht="14.5" customHeight="1" thickTop="1" x14ac:dyDescent="0.35">
      <c r="A17" s="21" t="s">
        <v>34</v>
      </c>
      <c r="B17" s="5" t="s">
        <v>29</v>
      </c>
      <c r="C17" s="5" t="s">
        <v>44</v>
      </c>
      <c r="D17" s="7" t="e">
        <f>IF(#REF!&gt;0,#REF!*0.97,"")</f>
        <v>#REF!</v>
      </c>
      <c r="E17" s="7" t="e">
        <f>IF(#REF!&gt;0,#REF!*0.97,"")</f>
        <v>#REF!</v>
      </c>
      <c r="F17" s="7" t="e">
        <f>IF(#REF!&gt;0,#REF!*0.97,"")</f>
        <v>#REF!</v>
      </c>
      <c r="G17" s="7" t="e">
        <f>IF(#REF!&gt;0,#REF!*0.97,"")</f>
        <v>#REF!</v>
      </c>
      <c r="H17" s="9" t="e">
        <f>IF(#REF!&gt;0,#REF!*0.97,"")</f>
        <v>#REF!</v>
      </c>
      <c r="I17" s="9" t="e">
        <f>IF(#REF!&gt;0,#REF!*0.97,"")</f>
        <v>#REF!</v>
      </c>
      <c r="J17" s="9" t="e">
        <f>IF(#REF!&gt;0,#REF!*0.97,"")</f>
        <v>#REF!</v>
      </c>
      <c r="K17" s="9" t="e">
        <f>IF(#REF!&gt;0,#REF!*0.97,"")</f>
        <v>#REF!</v>
      </c>
      <c r="L17" s="9" t="e">
        <f>IF(#REF!&gt;0,#REF!*0.97,"")</f>
        <v>#REF!</v>
      </c>
      <c r="M17" s="9" t="e">
        <f>IF(#REF!&gt;0,#REF!*0.97,"")</f>
        <v>#REF!</v>
      </c>
      <c r="N17" s="9" t="e">
        <f>IF(#REF!&gt;0,#REF!*0.97,"")</f>
        <v>#REF!</v>
      </c>
      <c r="O17" s="9" t="e">
        <f>IF(#REF!&gt;0,#REF!*0.97,"")</f>
        <v>#REF!</v>
      </c>
      <c r="P17" s="9" t="e">
        <f>IF(#REF!&gt;0,#REF!*0.97,"")</f>
        <v>#REF!</v>
      </c>
      <c r="Q17" s="9" t="e">
        <f>IF(#REF!&gt;0,#REF!*0.97,"")</f>
        <v>#REF!</v>
      </c>
    </row>
    <row r="18" spans="1:17" ht="14.5" customHeight="1" x14ac:dyDescent="0.35">
      <c r="A18" s="22"/>
      <c r="B18" s="5" t="s">
        <v>29</v>
      </c>
      <c r="C18" s="5" t="s">
        <v>37</v>
      </c>
      <c r="D18" s="7" t="e">
        <f>IF(#REF!&gt;0,#REF!*0.97,"")</f>
        <v>#REF!</v>
      </c>
      <c r="E18" s="7" t="e">
        <f>IF(#REF!&gt;0,#REF!*0.97,"")</f>
        <v>#REF!</v>
      </c>
      <c r="F18" s="7" t="e">
        <f>IF(#REF!&gt;0,#REF!*0.97,"")</f>
        <v>#REF!</v>
      </c>
      <c r="G18" s="7" t="e">
        <f>IF(#REF!&gt;0,#REF!*0.97,"")</f>
        <v>#REF!</v>
      </c>
      <c r="H18" s="10" t="e">
        <f>IF(#REF!&gt;0,#REF!*0.97,"")</f>
        <v>#REF!</v>
      </c>
      <c r="I18" s="10" t="e">
        <f>IF(#REF!&gt;0,#REF!*0.97,"")</f>
        <v>#REF!</v>
      </c>
      <c r="J18" s="10" t="e">
        <f>IF(#REF!&gt;0,#REF!*0.97,"")</f>
        <v>#REF!</v>
      </c>
      <c r="K18" s="10" t="e">
        <f>IF(#REF!&gt;0,#REF!*0.97,"")</f>
        <v>#REF!</v>
      </c>
      <c r="L18" s="10" t="e">
        <f>IF(#REF!&gt;0,#REF!*0.97,"")</f>
        <v>#REF!</v>
      </c>
      <c r="M18" s="10" t="e">
        <f>IF(#REF!&gt;0,#REF!*0.97,"")</f>
        <v>#REF!</v>
      </c>
      <c r="N18" s="10" t="e">
        <f>IF(#REF!&gt;0,#REF!*0.97,"")</f>
        <v>#REF!</v>
      </c>
      <c r="O18" s="10" t="e">
        <f>IF(#REF!&gt;0,#REF!*0.97,"")</f>
        <v>#REF!</v>
      </c>
      <c r="P18" s="10" t="e">
        <f>IF(#REF!&gt;0,#REF!*0.97,"")</f>
        <v>#REF!</v>
      </c>
      <c r="Q18" s="10" t="e">
        <f>IF(#REF!&gt;0,#REF!*0.97,"")</f>
        <v>#REF!</v>
      </c>
    </row>
    <row r="19" spans="1:17" ht="14.5" customHeight="1" x14ac:dyDescent="0.35">
      <c r="A19" s="22"/>
      <c r="B19" s="5" t="s">
        <v>29</v>
      </c>
      <c r="C19" s="5" t="s">
        <v>38</v>
      </c>
      <c r="D19" s="7" t="e">
        <f>IF(#REF!&gt;0,#REF!*0.97,"")</f>
        <v>#REF!</v>
      </c>
      <c r="E19" s="7" t="e">
        <f>IF(#REF!&gt;0,#REF!*0.97,"")</f>
        <v>#REF!</v>
      </c>
      <c r="F19" s="7" t="e">
        <f>IF(#REF!&gt;0,#REF!*0.97,"")</f>
        <v>#REF!</v>
      </c>
      <c r="G19" s="7" t="e">
        <f>IF(#REF!&gt;0,#REF!*0.97,"")</f>
        <v>#REF!</v>
      </c>
      <c r="H19" s="9" t="e">
        <f>IF(#REF!&gt;0,#REF!*0.97,"")</f>
        <v>#REF!</v>
      </c>
      <c r="I19" s="9" t="e">
        <f>IF(#REF!&gt;0,#REF!*0.97,"")</f>
        <v>#REF!</v>
      </c>
      <c r="J19" s="9" t="e">
        <f>IF(#REF!&gt;0,#REF!*0.97,"")</f>
        <v>#REF!</v>
      </c>
      <c r="K19" s="9" t="e">
        <f>IF(#REF!&gt;0,#REF!*0.97,"")</f>
        <v>#REF!</v>
      </c>
      <c r="L19" s="9" t="e">
        <f>IF(#REF!&gt;0,#REF!*0.97,"")</f>
        <v>#REF!</v>
      </c>
      <c r="M19" s="9" t="e">
        <f>IF(#REF!&gt;0,#REF!*0.97,"")</f>
        <v>#REF!</v>
      </c>
      <c r="N19" s="9" t="e">
        <f>IF(#REF!&gt;0,#REF!*0.97,"")</f>
        <v>#REF!</v>
      </c>
      <c r="O19" s="9" t="e">
        <f>IF(#REF!&gt;0,#REF!*0.97,"")</f>
        <v>#REF!</v>
      </c>
      <c r="P19" s="9" t="e">
        <f>IF(#REF!&gt;0,#REF!*0.97,"")</f>
        <v>#REF!</v>
      </c>
      <c r="Q19" s="9" t="e">
        <f>IF(#REF!&gt;0,#REF!*0.97,"")</f>
        <v>#REF!</v>
      </c>
    </row>
    <row r="20" spans="1:17" ht="14.5" customHeight="1" x14ac:dyDescent="0.35">
      <c r="A20" s="22"/>
      <c r="B20" s="5" t="s">
        <v>31</v>
      </c>
      <c r="C20" s="5" t="s">
        <v>35</v>
      </c>
      <c r="D20" s="7" t="e">
        <f>IF(#REF!&gt;0,#REF!*0.85,"")</f>
        <v>#REF!</v>
      </c>
      <c r="E20" s="7" t="e">
        <f>IF(#REF!&gt;0,#REF!*0.85,"")</f>
        <v>#REF!</v>
      </c>
      <c r="F20" s="7" t="e">
        <f>IF(#REF!&gt;0,#REF!*0.85,"")</f>
        <v>#REF!</v>
      </c>
      <c r="G20" s="7" t="e">
        <f>IF(#REF!&gt;0,#REF!*0.85,"")</f>
        <v>#REF!</v>
      </c>
      <c r="H20" s="10" t="e">
        <f>IF(#REF!&gt;0,#REF!*0.85,"")</f>
        <v>#REF!</v>
      </c>
      <c r="I20" s="10" t="e">
        <f>IF(#REF!&gt;0,#REF!*0.85,"")</f>
        <v>#REF!</v>
      </c>
      <c r="J20" s="10" t="e">
        <f>IF(#REF!&gt;0,#REF!*0.85,"")</f>
        <v>#REF!</v>
      </c>
      <c r="K20" s="10" t="e">
        <f>IF(#REF!&gt;0,#REF!*0.85,"")</f>
        <v>#REF!</v>
      </c>
      <c r="L20" s="10" t="e">
        <f>IF(#REF!&gt;0,#REF!*0.85,"")</f>
        <v>#REF!</v>
      </c>
      <c r="M20" s="10" t="e">
        <f>IF(#REF!&gt;0,#REF!*0.85,"")</f>
        <v>#REF!</v>
      </c>
      <c r="N20" s="10" t="e">
        <f>IF(#REF!&gt;0,#REF!*0.85,"")</f>
        <v>#REF!</v>
      </c>
      <c r="O20" s="10" t="e">
        <f>IF(#REF!&gt;0,#REF!*0.85,"")</f>
        <v>#REF!</v>
      </c>
      <c r="P20" s="10" t="e">
        <f>IF(#REF!&gt;0,#REF!*0.85,"")</f>
        <v>#REF!</v>
      </c>
      <c r="Q20" s="10" t="e">
        <f>IF(#REF!&gt;0,#REF!*0.85,"")</f>
        <v>#REF!</v>
      </c>
    </row>
    <row r="21" spans="1:17" ht="14.5" customHeight="1" x14ac:dyDescent="0.35">
      <c r="A21" s="22"/>
      <c r="B21" s="5" t="s">
        <v>31</v>
      </c>
      <c r="C21" s="5" t="s">
        <v>37</v>
      </c>
      <c r="D21" s="7" t="e">
        <f>IF(#REF!&gt;0,#REF!*0.85,"")</f>
        <v>#REF!</v>
      </c>
      <c r="E21" s="7" t="e">
        <f>IF(#REF!&gt;0,#REF!*0.85,"")</f>
        <v>#REF!</v>
      </c>
      <c r="F21" s="7" t="e">
        <f>IF(#REF!&gt;0,#REF!*0.85,"")</f>
        <v>#REF!</v>
      </c>
      <c r="G21" s="7" t="e">
        <f>IF(#REF!&gt;0,#REF!*0.85,"")</f>
        <v>#REF!</v>
      </c>
      <c r="H21" s="9" t="e">
        <f>IF(#REF!&gt;0,#REF!*0.85,"")</f>
        <v>#REF!</v>
      </c>
      <c r="I21" s="9" t="e">
        <f>IF(#REF!&gt;0,#REF!*0.85,"")</f>
        <v>#REF!</v>
      </c>
      <c r="J21" s="9" t="e">
        <f>IF(#REF!&gt;0,#REF!*0.85,"")</f>
        <v>#REF!</v>
      </c>
      <c r="K21" s="9" t="e">
        <f>IF(#REF!&gt;0,#REF!*0.85,"")</f>
        <v>#REF!</v>
      </c>
      <c r="L21" s="9" t="e">
        <f>IF(#REF!&gt;0,#REF!*0.85,"")</f>
        <v>#REF!</v>
      </c>
      <c r="M21" s="9" t="e">
        <f>IF(#REF!&gt;0,#REF!*0.85,"")</f>
        <v>#REF!</v>
      </c>
      <c r="N21" s="9" t="e">
        <f>IF(#REF!&gt;0,#REF!*0.85,"")</f>
        <v>#REF!</v>
      </c>
      <c r="O21" s="9" t="e">
        <f>IF(#REF!&gt;0,#REF!*0.85,"")</f>
        <v>#REF!</v>
      </c>
      <c r="P21" s="9" t="e">
        <f>IF(#REF!&gt;0,#REF!*0.85,"")</f>
        <v>#REF!</v>
      </c>
      <c r="Q21" s="9" t="e">
        <f>IF(#REF!&gt;0,#REF!*0.85,"")</f>
        <v>#REF!</v>
      </c>
    </row>
    <row r="22" spans="1:17" x14ac:dyDescent="0.35">
      <c r="A22" s="23"/>
      <c r="B22" s="5" t="s">
        <v>31</v>
      </c>
      <c r="C22" s="5" t="s">
        <v>38</v>
      </c>
      <c r="D22" s="7" t="e">
        <f>IF(#REF!&gt;0,#REF!*0.85,"")</f>
        <v>#REF!</v>
      </c>
      <c r="E22" s="7" t="e">
        <f>IF(#REF!&gt;0,#REF!*0.85,"")</f>
        <v>#REF!</v>
      </c>
      <c r="F22" s="7" t="e">
        <f>IF(#REF!&gt;0,#REF!*0.85,"")</f>
        <v>#REF!</v>
      </c>
      <c r="G22" s="7" t="e">
        <f>IF(#REF!&gt;0,#REF!*0.85,"")</f>
        <v>#REF!</v>
      </c>
      <c r="H22" s="10" t="e">
        <f>IF(#REF!&gt;0,#REF!*0.85,"")</f>
        <v>#REF!</v>
      </c>
      <c r="I22" s="10" t="e">
        <f>IF(#REF!&gt;0,#REF!*0.85,"")</f>
        <v>#REF!</v>
      </c>
      <c r="J22" s="10" t="e">
        <f>IF(#REF!&gt;0,#REF!*0.85,"")</f>
        <v>#REF!</v>
      </c>
      <c r="K22" s="10" t="e">
        <f>IF(#REF!&gt;0,#REF!*0.85,"")</f>
        <v>#REF!</v>
      </c>
      <c r="L22" s="10" t="e">
        <f>IF(#REF!&gt;0,#REF!*0.85,"")</f>
        <v>#REF!</v>
      </c>
      <c r="M22" s="10" t="e">
        <f>IF(#REF!&gt;0,#REF!*0.85,"")</f>
        <v>#REF!</v>
      </c>
      <c r="N22" s="10" t="e">
        <f>IF(#REF!&gt;0,#REF!*0.85,"")</f>
        <v>#REF!</v>
      </c>
      <c r="O22" s="10" t="e">
        <f>IF(#REF!&gt;0,#REF!*0.85,"")</f>
        <v>#REF!</v>
      </c>
      <c r="P22" s="10" t="e">
        <f>IF(#REF!&gt;0,#REF!*0.85,"")</f>
        <v>#REF!</v>
      </c>
      <c r="Q22" s="10" t="e">
        <f>IF(#REF!&gt;0,#REF!*0.85,"")</f>
        <v>#REF!</v>
      </c>
    </row>
    <row r="23" spans="1:17" x14ac:dyDescent="0.35">
      <c r="A23" s="23"/>
      <c r="B23" s="5" t="s">
        <v>32</v>
      </c>
      <c r="C23" s="5" t="s">
        <v>35</v>
      </c>
      <c r="D23" s="7" t="e">
        <f>IF(#REF!&gt;0,#REF!*0.94,"")</f>
        <v>#REF!</v>
      </c>
      <c r="E23" s="7" t="e">
        <f>IF(#REF!&gt;0,#REF!*0.94,"")</f>
        <v>#REF!</v>
      </c>
      <c r="F23" s="7" t="e">
        <f>IF(#REF!&gt;0,#REF!*0.94,"")</f>
        <v>#REF!</v>
      </c>
      <c r="G23" s="7" t="e">
        <f>IF(#REF!&gt;0,#REF!*0.94,"")</f>
        <v>#REF!</v>
      </c>
      <c r="H23" s="9" t="e">
        <f>IF(#REF!&gt;0,#REF!*0.94,"")</f>
        <v>#REF!</v>
      </c>
      <c r="I23" s="9" t="e">
        <f>IF(#REF!&gt;0,#REF!*0.94,"")</f>
        <v>#REF!</v>
      </c>
      <c r="J23" s="9" t="e">
        <f>IF(#REF!&gt;0,#REF!*0.94,"")</f>
        <v>#REF!</v>
      </c>
      <c r="K23" s="9" t="e">
        <f>IF(#REF!&gt;0,#REF!*0.94,"")</f>
        <v>#REF!</v>
      </c>
      <c r="L23" s="9" t="e">
        <f>IF(#REF!&gt;0,#REF!*0.94,"")</f>
        <v>#REF!</v>
      </c>
      <c r="M23" s="9" t="e">
        <f>IF(#REF!&gt;0,#REF!*0.94,"")</f>
        <v>#REF!</v>
      </c>
      <c r="N23" s="9" t="e">
        <f>IF(#REF!&gt;0,#REF!*0.94,"")</f>
        <v>#REF!</v>
      </c>
      <c r="O23" s="9" t="e">
        <f>IF(#REF!&gt;0,#REF!*0.94,"")</f>
        <v>#REF!</v>
      </c>
      <c r="P23" s="9" t="e">
        <f>IF(#REF!&gt;0,#REF!*0.94,"")</f>
        <v>#REF!</v>
      </c>
      <c r="Q23" s="9" t="e">
        <f>IF(#REF!&gt;0,#REF!*0.94,"")</f>
        <v>#REF!</v>
      </c>
    </row>
    <row r="24" spans="1:17" x14ac:dyDescent="0.35">
      <c r="A24" s="23"/>
      <c r="B24" s="5" t="s">
        <v>32</v>
      </c>
      <c r="C24" s="5" t="s">
        <v>37</v>
      </c>
      <c r="D24" s="7" t="e">
        <f>IF(#REF!&gt;0,#REF!*0.94,"")</f>
        <v>#REF!</v>
      </c>
      <c r="E24" s="7" t="e">
        <f>IF(#REF!&gt;0,#REF!*0.94,"")</f>
        <v>#REF!</v>
      </c>
      <c r="F24" s="7" t="e">
        <f>IF(#REF!&gt;0,#REF!*0.94,"")</f>
        <v>#REF!</v>
      </c>
      <c r="G24" s="7" t="e">
        <f>IF(#REF!&gt;0,#REF!*0.94,"")</f>
        <v>#REF!</v>
      </c>
      <c r="H24" s="10" t="e">
        <f>IF(#REF!&gt;0,#REF!*0.94,"")</f>
        <v>#REF!</v>
      </c>
      <c r="I24" s="10" t="e">
        <f>IF(#REF!&gt;0,#REF!*0.94,"")</f>
        <v>#REF!</v>
      </c>
      <c r="J24" s="10" t="e">
        <f>IF(#REF!&gt;0,#REF!*0.94,"")</f>
        <v>#REF!</v>
      </c>
      <c r="K24" s="10" t="e">
        <f>IF(#REF!&gt;0,#REF!*0.94,"")</f>
        <v>#REF!</v>
      </c>
      <c r="L24" s="10" t="e">
        <f>IF(#REF!&gt;0,#REF!*0.94,"")</f>
        <v>#REF!</v>
      </c>
      <c r="M24" s="10" t="e">
        <f>IF(#REF!&gt;0,#REF!*0.94,"")</f>
        <v>#REF!</v>
      </c>
      <c r="N24" s="10" t="e">
        <f>IF(#REF!&gt;0,#REF!*0.94,"")</f>
        <v>#REF!</v>
      </c>
      <c r="O24" s="10" t="e">
        <f>IF(#REF!&gt;0,#REF!*0.94,"")</f>
        <v>#REF!</v>
      </c>
      <c r="P24" s="10" t="e">
        <f>IF(#REF!&gt;0,#REF!*0.94,"")</f>
        <v>#REF!</v>
      </c>
      <c r="Q24" s="10" t="e">
        <f>IF(#REF!&gt;0,#REF!*0.94,"")</f>
        <v>#REF!</v>
      </c>
    </row>
    <row r="25" spans="1:17" x14ac:dyDescent="0.35">
      <c r="A25" s="23"/>
      <c r="B25" s="5" t="s">
        <v>32</v>
      </c>
      <c r="C25" s="5" t="s">
        <v>38</v>
      </c>
      <c r="D25" s="7" t="e">
        <f>IF(#REF!&gt;0,#REF!*0.94,"")</f>
        <v>#REF!</v>
      </c>
      <c r="E25" s="7" t="e">
        <f>IF(#REF!&gt;0,#REF!*0.94,"")</f>
        <v>#REF!</v>
      </c>
      <c r="F25" s="7" t="e">
        <f>IF(#REF!&gt;0,#REF!*0.94,"")</f>
        <v>#REF!</v>
      </c>
      <c r="G25" s="7" t="e">
        <f>IF(#REF!&gt;0,#REF!*0.94,"")</f>
        <v>#REF!</v>
      </c>
      <c r="H25" s="9" t="e">
        <f>IF(#REF!&gt;0,#REF!*0.94,"")</f>
        <v>#REF!</v>
      </c>
      <c r="I25" s="9" t="e">
        <f>IF(#REF!&gt;0,#REF!*0.94,"")</f>
        <v>#REF!</v>
      </c>
      <c r="J25" s="9" t="e">
        <f>IF(#REF!&gt;0,#REF!*0.94,"")</f>
        <v>#REF!</v>
      </c>
      <c r="K25" s="9" t="e">
        <f>IF(#REF!&gt;0,#REF!*0.94,"")</f>
        <v>#REF!</v>
      </c>
      <c r="L25" s="9" t="e">
        <f>IF(#REF!&gt;0,#REF!*0.94,"")</f>
        <v>#REF!</v>
      </c>
      <c r="M25" s="9" t="e">
        <f>IF(#REF!&gt;0,#REF!*0.94,"")</f>
        <v>#REF!</v>
      </c>
      <c r="N25" s="9" t="e">
        <f>IF(#REF!&gt;0,#REF!*0.94,"")</f>
        <v>#REF!</v>
      </c>
      <c r="O25" s="9" t="e">
        <f>IF(#REF!&gt;0,#REF!*0.94,"")</f>
        <v>#REF!</v>
      </c>
      <c r="P25" s="9" t="e">
        <f>IF(#REF!&gt;0,#REF!*0.94,"")</f>
        <v>#REF!</v>
      </c>
      <c r="Q25" s="9" t="e">
        <f>IF(#REF!&gt;0,#REF!*0.94,"")</f>
        <v>#REF!</v>
      </c>
    </row>
    <row r="26" spans="1:17" x14ac:dyDescent="0.35">
      <c r="A26" s="23"/>
      <c r="B26" s="5" t="s">
        <v>33</v>
      </c>
      <c r="C26" s="5" t="s">
        <v>35</v>
      </c>
      <c r="D26" s="17" t="e">
        <f>IF(#REF!&gt;0,#REF!*0.857,"")</f>
        <v>#REF!</v>
      </c>
      <c r="E26" s="17" t="e">
        <f>IF(#REF!&gt;0,#REF!*0.857,"")</f>
        <v>#REF!</v>
      </c>
      <c r="F26" s="17" t="e">
        <f>IF(#REF!&gt;0,#REF!*0.857,"")</f>
        <v>#REF!</v>
      </c>
      <c r="G26" s="17" t="e">
        <f>IF(#REF!&gt;0,#REF!*0.857,"")</f>
        <v>#REF!</v>
      </c>
      <c r="H26" s="18" t="e">
        <f>IF(#REF!&gt;0,#REF!*0.857,"")</f>
        <v>#REF!</v>
      </c>
      <c r="I26" s="18" t="e">
        <f>IF(#REF!&gt;0,#REF!*0.857,"")</f>
        <v>#REF!</v>
      </c>
      <c r="J26" s="18" t="e">
        <f>IF(#REF!&gt;0,#REF!*0.857,"")</f>
        <v>#REF!</v>
      </c>
      <c r="K26" s="18" t="e">
        <f>IF(#REF!&gt;0,#REF!*0.857,"")</f>
        <v>#REF!</v>
      </c>
      <c r="L26" s="18" t="e">
        <f>IF(#REF!&gt;0,#REF!*0.857,"")</f>
        <v>#REF!</v>
      </c>
      <c r="M26" s="18" t="e">
        <f>IF(#REF!&gt;0,#REF!*0.857,"")</f>
        <v>#REF!</v>
      </c>
      <c r="N26" s="18" t="e">
        <f>IF(#REF!&gt;0,#REF!*0.857,"")</f>
        <v>#REF!</v>
      </c>
      <c r="O26" s="18" t="e">
        <f>IF(#REF!&gt;0,#REF!*0.857,"")</f>
        <v>#REF!</v>
      </c>
      <c r="P26" s="18" t="e">
        <f>IF(#REF!&gt;0,#REF!*0.857,"")</f>
        <v>#REF!</v>
      </c>
      <c r="Q26" s="18" t="e">
        <f>IF(#REF!&gt;0,#REF!*0.857,"")</f>
        <v>#REF!</v>
      </c>
    </row>
    <row r="27" spans="1:17" x14ac:dyDescent="0.35">
      <c r="A27" s="23"/>
      <c r="B27" s="5" t="s">
        <v>33</v>
      </c>
      <c r="C27" s="5" t="s">
        <v>37</v>
      </c>
      <c r="D27" s="7" t="e">
        <f>IF(#REF!&gt;0,#REF!*0.857,"")</f>
        <v>#REF!</v>
      </c>
      <c r="E27" s="7" t="e">
        <f>IF(#REF!&gt;0,#REF!*0.857,"")</f>
        <v>#REF!</v>
      </c>
      <c r="F27" s="7" t="e">
        <f>IF(#REF!&gt;0,#REF!*0.857,"")</f>
        <v>#REF!</v>
      </c>
      <c r="G27" s="7" t="e">
        <f>IF(#REF!&gt;0,#REF!*0.857,"")</f>
        <v>#REF!</v>
      </c>
      <c r="H27" s="9" t="e">
        <f>IF(#REF!&gt;0,#REF!*0.857,"")</f>
        <v>#REF!</v>
      </c>
      <c r="I27" s="9" t="e">
        <f>IF(#REF!&gt;0,#REF!*0.857,"")</f>
        <v>#REF!</v>
      </c>
      <c r="J27" s="9" t="e">
        <f>IF(#REF!&gt;0,#REF!*0.857,"")</f>
        <v>#REF!</v>
      </c>
      <c r="K27" s="9" t="e">
        <f>IF(#REF!&gt;0,#REF!*0.857,"")</f>
        <v>#REF!</v>
      </c>
      <c r="L27" s="9" t="e">
        <f>IF(#REF!&gt;0,#REF!*0.857,"")</f>
        <v>#REF!</v>
      </c>
      <c r="M27" s="9" t="e">
        <f>IF(#REF!&gt;0,#REF!*0.857,"")</f>
        <v>#REF!</v>
      </c>
      <c r="N27" s="9" t="e">
        <f>IF(#REF!&gt;0,#REF!*0.857,"")</f>
        <v>#REF!</v>
      </c>
      <c r="O27" s="9" t="e">
        <f>IF(#REF!&gt;0,#REF!*0.857,"")</f>
        <v>#REF!</v>
      </c>
      <c r="P27" s="9" t="e">
        <f>IF(#REF!&gt;0,#REF!*0.857,"")</f>
        <v>#REF!</v>
      </c>
      <c r="Q27" s="9" t="e">
        <f>IF(#REF!&gt;0,#REF!*0.857,"")</f>
        <v>#REF!</v>
      </c>
    </row>
    <row r="28" spans="1:17" x14ac:dyDescent="0.35">
      <c r="A28" s="24"/>
      <c r="B28" s="5" t="s">
        <v>33</v>
      </c>
      <c r="C28" s="5" t="s">
        <v>38</v>
      </c>
      <c r="D28" s="7" t="e">
        <f>IF(#REF!&gt;0,#REF!*0.857,"")</f>
        <v>#REF!</v>
      </c>
      <c r="E28" s="7" t="e">
        <f>IF(#REF!&gt;0,#REF!*0.857,"")</f>
        <v>#REF!</v>
      </c>
      <c r="F28" s="7" t="e">
        <f>IF(#REF!&gt;0,#REF!*0.857,"")</f>
        <v>#REF!</v>
      </c>
      <c r="G28" s="7" t="e">
        <f>IF(#REF!&gt;0,#REF!*0.857,"")</f>
        <v>#REF!</v>
      </c>
      <c r="H28" s="10" t="e">
        <f>IF(#REF!&gt;0,#REF!*0.857,"")</f>
        <v>#REF!</v>
      </c>
      <c r="I28" s="10" t="e">
        <f>IF(#REF!&gt;0,#REF!*0.857,"")</f>
        <v>#REF!</v>
      </c>
      <c r="J28" s="10" t="e">
        <f>IF(#REF!&gt;0,#REF!*0.857,"")</f>
        <v>#REF!</v>
      </c>
      <c r="K28" s="10" t="e">
        <f>IF(#REF!&gt;0,#REF!*0.857,"")</f>
        <v>#REF!</v>
      </c>
      <c r="L28" s="10" t="e">
        <f>IF(#REF!&gt;0,#REF!*0.857,"")</f>
        <v>#REF!</v>
      </c>
      <c r="M28" s="10" t="e">
        <f>IF(#REF!&gt;0,#REF!*0.857,"")</f>
        <v>#REF!</v>
      </c>
      <c r="N28" s="10" t="e">
        <f>IF(#REF!&gt;0,#REF!*0.857,"")</f>
        <v>#REF!</v>
      </c>
      <c r="O28" s="10" t="e">
        <f>IF(#REF!&gt;0,#REF!*0.857,"")</f>
        <v>#REF!</v>
      </c>
      <c r="P28" s="10" t="e">
        <f>IF(#REF!&gt;0,#REF!*0.857,"")</f>
        <v>#REF!</v>
      </c>
      <c r="Q28" s="10" t="e">
        <f>IF(#REF!&gt;0,#REF!*0.857,"")</f>
        <v>#REF!</v>
      </c>
    </row>
    <row r="29" spans="1:17" x14ac:dyDescent="0.35">
      <c r="B29" s="4" t="s">
        <v>46</v>
      </c>
      <c r="C29" s="4"/>
      <c r="D29" s="4" t="e">
        <f t="shared" ref="D29:G29" si="0">IF(SUM(D17:D22)&gt;0,SUBTOTAL(101,D17:D28),0)</f>
        <v>#REF!</v>
      </c>
      <c r="E29" s="4" t="e">
        <f t="shared" si="0"/>
        <v>#REF!</v>
      </c>
      <c r="F29" s="4" t="e">
        <f t="shared" si="0"/>
        <v>#REF!</v>
      </c>
      <c r="G29" s="4" t="e">
        <f t="shared" si="0"/>
        <v>#REF!</v>
      </c>
      <c r="H29" s="4" t="e">
        <f>IF(SUM(H17:H22)&gt;0,SUBTOTAL(101,H17:H28),0)</f>
        <v>#REF!</v>
      </c>
      <c r="I29" s="4" t="e">
        <f t="shared" ref="I29:Q29" si="1">IF(SUM(I17:I22)&gt;0,SUBTOTAL(101,I17:I28),0)</f>
        <v>#REF!</v>
      </c>
      <c r="J29" s="4" t="e">
        <f t="shared" si="1"/>
        <v>#REF!</v>
      </c>
      <c r="K29" s="4" t="e">
        <f t="shared" si="1"/>
        <v>#REF!</v>
      </c>
      <c r="L29" s="4" t="e">
        <f t="shared" si="1"/>
        <v>#REF!</v>
      </c>
      <c r="M29" s="4" t="e">
        <f t="shared" si="1"/>
        <v>#REF!</v>
      </c>
      <c r="N29" s="4" t="e">
        <f t="shared" si="1"/>
        <v>#REF!</v>
      </c>
      <c r="O29" s="4" t="e">
        <f t="shared" si="1"/>
        <v>#REF!</v>
      </c>
      <c r="P29" s="4" t="e">
        <f t="shared" si="1"/>
        <v>#REF!</v>
      </c>
      <c r="Q29" s="4" t="e">
        <f t="shared" si="1"/>
        <v>#REF!</v>
      </c>
    </row>
  </sheetData>
  <mergeCells count="3">
    <mergeCell ref="A2:G2"/>
    <mergeCell ref="D15:G15"/>
    <mergeCell ref="A17:A2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ABE6-49A9-491E-9334-D002F6385BC8}">
  <dimension ref="A4:J19"/>
  <sheetViews>
    <sheetView workbookViewId="0">
      <selection activeCell="B13" sqref="B13"/>
    </sheetView>
  </sheetViews>
  <sheetFormatPr defaultRowHeight="14.5" x14ac:dyDescent="0.35"/>
  <cols>
    <col min="1" max="1" width="17.453125" style="7" customWidth="1"/>
    <col min="2" max="2" width="14.26953125" style="7" customWidth="1"/>
    <col min="3" max="3" width="12.7265625" style="7" customWidth="1"/>
    <col min="4" max="4" width="15.1796875" style="7" customWidth="1"/>
    <col min="5" max="6" width="12.81640625" style="7" customWidth="1"/>
    <col min="7" max="7" width="12.6328125" style="7" customWidth="1"/>
    <col min="8" max="8" width="13.36328125" style="7" customWidth="1"/>
    <col min="9" max="9" width="13.6328125" style="7" customWidth="1"/>
    <col min="10" max="10" width="13.1796875" style="7" bestFit="1" customWidth="1"/>
    <col min="11" max="16384" width="8.7265625" style="7"/>
  </cols>
  <sheetData>
    <row r="4" spans="1:10" s="2" customFormat="1" ht="30" customHeight="1" x14ac:dyDescent="0.35">
      <c r="A4" s="12" t="s">
        <v>57</v>
      </c>
      <c r="B4" s="12" t="s">
        <v>69</v>
      </c>
      <c r="C4" s="27" t="s">
        <v>58</v>
      </c>
      <c r="D4" s="27"/>
      <c r="E4" s="27" t="s">
        <v>59</v>
      </c>
      <c r="F4" s="27"/>
      <c r="G4" s="27" t="s">
        <v>60</v>
      </c>
      <c r="H4" s="27"/>
      <c r="I4" s="27" t="s">
        <v>61</v>
      </c>
      <c r="J4" s="27"/>
    </row>
    <row r="5" spans="1:10" s="2" customFormat="1" ht="28.5" customHeight="1" x14ac:dyDescent="0.35">
      <c r="A5" s="12" t="s">
        <v>62</v>
      </c>
      <c r="B5" s="13"/>
      <c r="C5" s="26">
        <v>0.14000000000000001</v>
      </c>
      <c r="D5" s="27"/>
      <c r="E5" s="27"/>
      <c r="F5" s="27"/>
      <c r="G5" s="26">
        <v>0.12</v>
      </c>
      <c r="H5" s="27"/>
      <c r="I5" s="26">
        <v>0.12</v>
      </c>
      <c r="J5" s="27"/>
    </row>
    <row r="6" spans="1:10" x14ac:dyDescent="0.35">
      <c r="A6" s="14" t="s">
        <v>63</v>
      </c>
      <c r="B6" s="15" t="s">
        <v>64</v>
      </c>
      <c r="C6" s="26">
        <v>0.03</v>
      </c>
      <c r="D6" s="27"/>
      <c r="E6" s="26">
        <v>0.15</v>
      </c>
      <c r="F6" s="27"/>
      <c r="G6" s="26">
        <v>0.03</v>
      </c>
      <c r="H6" s="27"/>
      <c r="I6" s="28">
        <v>5.6000000000000001E-2</v>
      </c>
      <c r="J6" s="27"/>
    </row>
    <row r="7" spans="1:10" x14ac:dyDescent="0.35">
      <c r="A7" s="14"/>
      <c r="B7" s="14" t="s">
        <v>67</v>
      </c>
      <c r="C7" s="14" t="s">
        <v>68</v>
      </c>
      <c r="D7" s="14" t="s">
        <v>65</v>
      </c>
      <c r="E7" s="14" t="s">
        <v>68</v>
      </c>
      <c r="F7" s="14" t="s">
        <v>65</v>
      </c>
      <c r="G7" s="14" t="s">
        <v>68</v>
      </c>
      <c r="H7" s="14" t="s">
        <v>65</v>
      </c>
      <c r="I7" s="14" t="s">
        <v>68</v>
      </c>
      <c r="J7" s="14" t="s">
        <v>65</v>
      </c>
    </row>
    <row r="8" spans="1:10" x14ac:dyDescent="0.35">
      <c r="A8" s="16"/>
      <c r="B8" s="19">
        <v>80</v>
      </c>
      <c r="C8" s="31">
        <f t="shared" ref="C8:C19" si="0">$B8+(($B8*C$6)*1.2)</f>
        <v>82.88</v>
      </c>
      <c r="D8" s="32">
        <f t="shared" ref="D8:D19" si="1">$B8+((C$5*$B8)*1.2)</f>
        <v>93.44</v>
      </c>
      <c r="E8" s="31">
        <f t="shared" ref="E8:E19" si="2">$B8+(($B8*E$6)*1.2)</f>
        <v>94.4</v>
      </c>
      <c r="F8" s="32">
        <f t="shared" ref="F8:F19" si="3">E8</f>
        <v>94.4</v>
      </c>
      <c r="G8" s="31">
        <f t="shared" ref="G8:G19" si="4">$B8+(($B8*G$6)*1.2)</f>
        <v>82.88</v>
      </c>
      <c r="H8" s="32">
        <f t="shared" ref="H8:H19" si="5">$B8+((G$5*$B8)*1.2)</f>
        <v>91.52</v>
      </c>
      <c r="I8" s="31">
        <f t="shared" ref="I8:I19" si="6">$B8+(($B8*I$6)*1.2)</f>
        <v>85.376000000000005</v>
      </c>
      <c r="J8" s="32">
        <f t="shared" ref="J8:J19" si="7">$B8+((I$5*$B8)*1.2)</f>
        <v>91.52</v>
      </c>
    </row>
    <row r="9" spans="1:10" x14ac:dyDescent="0.35">
      <c r="A9" s="16"/>
      <c r="B9" s="19">
        <v>120</v>
      </c>
      <c r="C9" s="31">
        <f t="shared" si="0"/>
        <v>124.32</v>
      </c>
      <c r="D9" s="32">
        <f t="shared" si="1"/>
        <v>140.16</v>
      </c>
      <c r="E9" s="31">
        <f t="shared" si="2"/>
        <v>141.6</v>
      </c>
      <c r="F9" s="32">
        <f t="shared" si="3"/>
        <v>141.6</v>
      </c>
      <c r="G9" s="31">
        <f t="shared" si="4"/>
        <v>124.32</v>
      </c>
      <c r="H9" s="32">
        <f t="shared" si="5"/>
        <v>137.28</v>
      </c>
      <c r="I9" s="31">
        <f t="shared" si="6"/>
        <v>128.06399999999999</v>
      </c>
      <c r="J9" s="32">
        <f t="shared" si="7"/>
        <v>137.28</v>
      </c>
    </row>
    <row r="10" spans="1:10" x14ac:dyDescent="0.35">
      <c r="A10" s="16"/>
      <c r="B10" s="19">
        <v>150</v>
      </c>
      <c r="C10" s="31">
        <f t="shared" si="0"/>
        <v>155.4</v>
      </c>
      <c r="D10" s="32">
        <f t="shared" si="1"/>
        <v>175.2</v>
      </c>
      <c r="E10" s="31">
        <f t="shared" si="2"/>
        <v>177</v>
      </c>
      <c r="F10" s="32">
        <f t="shared" si="3"/>
        <v>177</v>
      </c>
      <c r="G10" s="31">
        <f t="shared" si="4"/>
        <v>155.4</v>
      </c>
      <c r="H10" s="32">
        <f t="shared" si="5"/>
        <v>171.6</v>
      </c>
      <c r="I10" s="31">
        <f t="shared" si="6"/>
        <v>160.08000000000001</v>
      </c>
      <c r="J10" s="32">
        <f t="shared" si="7"/>
        <v>171.6</v>
      </c>
    </row>
    <row r="11" spans="1:10" x14ac:dyDescent="0.35">
      <c r="A11" s="16"/>
      <c r="B11" s="19">
        <v>190</v>
      </c>
      <c r="C11" s="31">
        <f t="shared" si="0"/>
        <v>196.84</v>
      </c>
      <c r="D11" s="32">
        <f t="shared" si="1"/>
        <v>221.92000000000002</v>
      </c>
      <c r="E11" s="31">
        <f t="shared" si="2"/>
        <v>224.2</v>
      </c>
      <c r="F11" s="32">
        <f t="shared" si="3"/>
        <v>224.2</v>
      </c>
      <c r="G11" s="31">
        <f t="shared" si="4"/>
        <v>196.84</v>
      </c>
      <c r="H11" s="32">
        <f t="shared" si="5"/>
        <v>217.36</v>
      </c>
      <c r="I11" s="31">
        <f t="shared" si="6"/>
        <v>202.768</v>
      </c>
      <c r="J11" s="32">
        <f t="shared" si="7"/>
        <v>217.36</v>
      </c>
    </row>
    <row r="12" spans="1:10" x14ac:dyDescent="0.35">
      <c r="A12" s="16"/>
      <c r="B12" s="19">
        <v>100</v>
      </c>
      <c r="C12" s="31">
        <f t="shared" si="0"/>
        <v>103.6</v>
      </c>
      <c r="D12" s="32">
        <f t="shared" si="1"/>
        <v>116.8</v>
      </c>
      <c r="E12" s="31">
        <f t="shared" si="2"/>
        <v>118</v>
      </c>
      <c r="F12" s="32">
        <f t="shared" si="3"/>
        <v>118</v>
      </c>
      <c r="G12" s="31">
        <f t="shared" si="4"/>
        <v>103.6</v>
      </c>
      <c r="H12" s="32">
        <f t="shared" si="5"/>
        <v>114.4</v>
      </c>
      <c r="I12" s="31">
        <f t="shared" si="6"/>
        <v>106.72</v>
      </c>
      <c r="J12" s="32">
        <f t="shared" si="7"/>
        <v>114.4</v>
      </c>
    </row>
    <row r="13" spans="1:10" x14ac:dyDescent="0.35">
      <c r="A13" s="16"/>
      <c r="B13" s="19"/>
      <c r="C13" s="31">
        <f t="shared" si="0"/>
        <v>0</v>
      </c>
      <c r="D13" s="32">
        <f t="shared" si="1"/>
        <v>0</v>
      </c>
      <c r="E13" s="31">
        <f t="shared" si="2"/>
        <v>0</v>
      </c>
      <c r="F13" s="32">
        <f t="shared" si="3"/>
        <v>0</v>
      </c>
      <c r="G13" s="31">
        <f t="shared" si="4"/>
        <v>0</v>
      </c>
      <c r="H13" s="32">
        <f t="shared" si="5"/>
        <v>0</v>
      </c>
      <c r="I13" s="31">
        <f t="shared" si="6"/>
        <v>0</v>
      </c>
      <c r="J13" s="32">
        <f t="shared" si="7"/>
        <v>0</v>
      </c>
    </row>
    <row r="14" spans="1:10" x14ac:dyDescent="0.35">
      <c r="A14" s="16"/>
      <c r="B14" s="19"/>
      <c r="C14" s="31">
        <f t="shared" si="0"/>
        <v>0</v>
      </c>
      <c r="D14" s="32">
        <f t="shared" si="1"/>
        <v>0</v>
      </c>
      <c r="E14" s="31">
        <f t="shared" si="2"/>
        <v>0</v>
      </c>
      <c r="F14" s="32">
        <f t="shared" si="3"/>
        <v>0</v>
      </c>
      <c r="G14" s="31">
        <f t="shared" si="4"/>
        <v>0</v>
      </c>
      <c r="H14" s="32">
        <f t="shared" si="5"/>
        <v>0</v>
      </c>
      <c r="I14" s="31">
        <f t="shared" si="6"/>
        <v>0</v>
      </c>
      <c r="J14" s="32">
        <f t="shared" si="7"/>
        <v>0</v>
      </c>
    </row>
    <row r="15" spans="1:10" x14ac:dyDescent="0.35">
      <c r="A15" s="16"/>
      <c r="B15" s="19"/>
      <c r="C15" s="31">
        <f t="shared" si="0"/>
        <v>0</v>
      </c>
      <c r="D15" s="32">
        <f t="shared" si="1"/>
        <v>0</v>
      </c>
      <c r="E15" s="31">
        <f t="shared" si="2"/>
        <v>0</v>
      </c>
      <c r="F15" s="32">
        <f t="shared" si="3"/>
        <v>0</v>
      </c>
      <c r="G15" s="31">
        <f t="shared" si="4"/>
        <v>0</v>
      </c>
      <c r="H15" s="32">
        <f t="shared" si="5"/>
        <v>0</v>
      </c>
      <c r="I15" s="31">
        <f t="shared" si="6"/>
        <v>0</v>
      </c>
      <c r="J15" s="32">
        <f t="shared" si="7"/>
        <v>0</v>
      </c>
    </row>
    <row r="16" spans="1:10" x14ac:dyDescent="0.35">
      <c r="A16" s="16"/>
      <c r="B16" s="19"/>
      <c r="C16" s="31">
        <f t="shared" si="0"/>
        <v>0</v>
      </c>
      <c r="D16" s="32">
        <f t="shared" si="1"/>
        <v>0</v>
      </c>
      <c r="E16" s="31">
        <f t="shared" si="2"/>
        <v>0</v>
      </c>
      <c r="F16" s="32">
        <f t="shared" si="3"/>
        <v>0</v>
      </c>
      <c r="G16" s="31">
        <f t="shared" si="4"/>
        <v>0</v>
      </c>
      <c r="H16" s="32">
        <f t="shared" si="5"/>
        <v>0</v>
      </c>
      <c r="I16" s="31">
        <f t="shared" si="6"/>
        <v>0</v>
      </c>
      <c r="J16" s="32">
        <f t="shared" si="7"/>
        <v>0</v>
      </c>
    </row>
    <row r="17" spans="1:10" x14ac:dyDescent="0.35">
      <c r="A17" s="16"/>
      <c r="B17" s="19"/>
      <c r="C17" s="31">
        <f t="shared" si="0"/>
        <v>0</v>
      </c>
      <c r="D17" s="32">
        <f t="shared" si="1"/>
        <v>0</v>
      </c>
      <c r="E17" s="31">
        <f t="shared" si="2"/>
        <v>0</v>
      </c>
      <c r="F17" s="32">
        <f t="shared" si="3"/>
        <v>0</v>
      </c>
      <c r="G17" s="31">
        <f t="shared" si="4"/>
        <v>0</v>
      </c>
      <c r="H17" s="32">
        <f t="shared" si="5"/>
        <v>0</v>
      </c>
      <c r="I17" s="31">
        <f t="shared" si="6"/>
        <v>0</v>
      </c>
      <c r="J17" s="32">
        <f t="shared" si="7"/>
        <v>0</v>
      </c>
    </row>
    <row r="18" spans="1:10" x14ac:dyDescent="0.35">
      <c r="A18" s="16"/>
      <c r="B18" s="19"/>
      <c r="C18" s="31">
        <f t="shared" si="0"/>
        <v>0</v>
      </c>
      <c r="D18" s="32">
        <f t="shared" si="1"/>
        <v>0</v>
      </c>
      <c r="E18" s="31">
        <f t="shared" si="2"/>
        <v>0</v>
      </c>
      <c r="F18" s="32">
        <f t="shared" si="3"/>
        <v>0</v>
      </c>
      <c r="G18" s="31">
        <f t="shared" si="4"/>
        <v>0</v>
      </c>
      <c r="H18" s="32">
        <f t="shared" si="5"/>
        <v>0</v>
      </c>
      <c r="I18" s="31">
        <f t="shared" si="6"/>
        <v>0</v>
      </c>
      <c r="J18" s="32">
        <f t="shared" si="7"/>
        <v>0</v>
      </c>
    </row>
    <row r="19" spans="1:10" x14ac:dyDescent="0.35">
      <c r="A19" s="16"/>
      <c r="B19" s="19"/>
      <c r="C19" s="31">
        <f t="shared" si="0"/>
        <v>0</v>
      </c>
      <c r="D19" s="32">
        <f t="shared" si="1"/>
        <v>0</v>
      </c>
      <c r="E19" s="31">
        <f t="shared" si="2"/>
        <v>0</v>
      </c>
      <c r="F19" s="32">
        <f t="shared" si="3"/>
        <v>0</v>
      </c>
      <c r="G19" s="31">
        <f t="shared" si="4"/>
        <v>0</v>
      </c>
      <c r="H19" s="32">
        <f t="shared" si="5"/>
        <v>0</v>
      </c>
      <c r="I19" s="31">
        <f t="shared" si="6"/>
        <v>0</v>
      </c>
      <c r="J19" s="32">
        <f t="shared" si="7"/>
        <v>0</v>
      </c>
    </row>
  </sheetData>
  <mergeCells count="12">
    <mergeCell ref="C6:D6"/>
    <mergeCell ref="E6:F6"/>
    <mergeCell ref="G6:H6"/>
    <mergeCell ref="I6:J6"/>
    <mergeCell ref="C4:D4"/>
    <mergeCell ref="E4:F4"/>
    <mergeCell ref="G4:H4"/>
    <mergeCell ref="I4:J4"/>
    <mergeCell ref="C5:D5"/>
    <mergeCell ref="E5:F5"/>
    <mergeCell ref="G5:H5"/>
    <mergeCell ref="I5:J5"/>
  </mergeCells>
  <pageMargins left="0.7" right="0.7" top="0.75" bottom="0.75" header="0.3" footer="0.3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6B61-72A6-4E31-88EF-2E5AEC0971FD}">
  <dimension ref="A4:J19"/>
  <sheetViews>
    <sheetView zoomScale="90" workbookViewId="0">
      <selection activeCell="F29" sqref="F29"/>
    </sheetView>
  </sheetViews>
  <sheetFormatPr defaultRowHeight="14.5" x14ac:dyDescent="0.35"/>
  <cols>
    <col min="1" max="1" width="17.453125" style="7" customWidth="1"/>
    <col min="2" max="2" width="14.26953125" style="7" customWidth="1"/>
    <col min="3" max="3" width="12.7265625" style="7" customWidth="1"/>
    <col min="4" max="4" width="15.1796875" style="7" customWidth="1"/>
    <col min="5" max="6" width="12.81640625" style="7" customWidth="1"/>
    <col min="7" max="7" width="12.6328125" style="7" customWidth="1"/>
    <col min="8" max="8" width="13.36328125" style="7" customWidth="1"/>
    <col min="9" max="9" width="13.6328125" style="7" customWidth="1"/>
    <col min="10" max="10" width="13.1796875" style="7" bestFit="1" customWidth="1"/>
    <col min="11" max="16384" width="8.7265625" style="7"/>
  </cols>
  <sheetData>
    <row r="4" spans="1:10" s="2" customFormat="1" ht="30" customHeight="1" x14ac:dyDescent="0.35">
      <c r="A4" s="12" t="s">
        <v>57</v>
      </c>
      <c r="B4" s="12" t="s">
        <v>66</v>
      </c>
      <c r="C4" s="27" t="s">
        <v>58</v>
      </c>
      <c r="D4" s="27"/>
      <c r="E4" s="27" t="s">
        <v>59</v>
      </c>
      <c r="F4" s="27"/>
      <c r="G4" s="27" t="s">
        <v>60</v>
      </c>
      <c r="H4" s="27"/>
      <c r="I4" s="27" t="s">
        <v>61</v>
      </c>
      <c r="J4" s="27"/>
    </row>
    <row r="5" spans="1:10" s="2" customFormat="1" ht="28.5" customHeight="1" x14ac:dyDescent="0.35">
      <c r="A5" s="12" t="s">
        <v>62</v>
      </c>
      <c r="B5" s="13"/>
      <c r="C5" s="26">
        <v>0.14000000000000001</v>
      </c>
      <c r="D5" s="27"/>
      <c r="E5" s="27"/>
      <c r="F5" s="27"/>
      <c r="G5" s="26">
        <v>0.12</v>
      </c>
      <c r="H5" s="27"/>
      <c r="I5" s="26">
        <v>0.12</v>
      </c>
      <c r="J5" s="27"/>
    </row>
    <row r="6" spans="1:10" x14ac:dyDescent="0.35">
      <c r="A6" s="14" t="s">
        <v>63</v>
      </c>
      <c r="B6" s="15" t="s">
        <v>64</v>
      </c>
      <c r="C6" s="26">
        <v>0.03</v>
      </c>
      <c r="D6" s="27"/>
      <c r="E6" s="26">
        <v>0.15</v>
      </c>
      <c r="F6" s="27"/>
      <c r="G6" s="26">
        <v>0.03</v>
      </c>
      <c r="H6" s="27"/>
      <c r="I6" s="26">
        <v>5.6000000000000001E-2</v>
      </c>
      <c r="J6" s="27"/>
    </row>
    <row r="7" spans="1:10" x14ac:dyDescent="0.35">
      <c r="A7" s="14"/>
      <c r="B7" s="14" t="s">
        <v>68</v>
      </c>
      <c r="C7" s="14" t="s">
        <v>67</v>
      </c>
      <c r="D7" s="14" t="s">
        <v>65</v>
      </c>
      <c r="E7" s="14" t="s">
        <v>67</v>
      </c>
      <c r="F7" s="14" t="s">
        <v>65</v>
      </c>
      <c r="G7" s="14" t="s">
        <v>67</v>
      </c>
      <c r="H7" s="14" t="s">
        <v>65</v>
      </c>
      <c r="I7" s="14" t="s">
        <v>67</v>
      </c>
      <c r="J7" s="14" t="s">
        <v>65</v>
      </c>
    </row>
    <row r="8" spans="1:10" x14ac:dyDescent="0.35">
      <c r="A8" s="16">
        <f>'Price You Want'!A8</f>
        <v>0</v>
      </c>
      <c r="B8" s="19">
        <f>'Price You Want'!B8</f>
        <v>80</v>
      </c>
      <c r="C8" s="31">
        <f t="shared" ref="C8:C19" si="0">$B8-(($B8*C$6)*1.2)</f>
        <v>77.12</v>
      </c>
      <c r="D8" s="32">
        <f t="shared" ref="D8:D19" si="1">$B8+((C$5*$B8)*1.2)</f>
        <v>93.44</v>
      </c>
      <c r="E8" s="31">
        <f t="shared" ref="E8:E19" si="2">$B8-(($B8*E$6)*1.2)</f>
        <v>65.599999999999994</v>
      </c>
      <c r="F8" s="32">
        <f t="shared" ref="F8:F19" si="3">B8</f>
        <v>80</v>
      </c>
      <c r="G8" s="31">
        <f t="shared" ref="G8:G19" si="4">$B8-(($B8*G$6)*1.2)</f>
        <v>77.12</v>
      </c>
      <c r="H8" s="32">
        <f t="shared" ref="H8:H19" si="5">$B8+((G$5*$B8)*1.2)</f>
        <v>91.52</v>
      </c>
      <c r="I8" s="31">
        <f t="shared" ref="I8:I19" si="6">$B8-(($B8*I$6)*1.2)</f>
        <v>74.623999999999995</v>
      </c>
      <c r="J8" s="32">
        <f t="shared" ref="J8:J19" si="7">$B8+((I$5*$B8)*1.2)</f>
        <v>91.52</v>
      </c>
    </row>
    <row r="9" spans="1:10" x14ac:dyDescent="0.35">
      <c r="A9" s="16">
        <f>'Price You Want'!A9</f>
        <v>0</v>
      </c>
      <c r="B9" s="19">
        <f>'Price You Want'!B9</f>
        <v>120</v>
      </c>
      <c r="C9" s="31">
        <f t="shared" si="0"/>
        <v>115.68</v>
      </c>
      <c r="D9" s="32">
        <f t="shared" si="1"/>
        <v>140.16</v>
      </c>
      <c r="E9" s="31">
        <f t="shared" si="2"/>
        <v>98.4</v>
      </c>
      <c r="F9" s="32">
        <f t="shared" si="3"/>
        <v>120</v>
      </c>
      <c r="G9" s="31">
        <f t="shared" si="4"/>
        <v>115.68</v>
      </c>
      <c r="H9" s="32">
        <f t="shared" si="5"/>
        <v>137.28</v>
      </c>
      <c r="I9" s="31">
        <f t="shared" si="6"/>
        <v>111.93600000000001</v>
      </c>
      <c r="J9" s="32">
        <f t="shared" si="7"/>
        <v>137.28</v>
      </c>
    </row>
    <row r="10" spans="1:10" x14ac:dyDescent="0.35">
      <c r="A10" s="16">
        <f>'Price You Want'!A10</f>
        <v>0</v>
      </c>
      <c r="B10" s="19">
        <f>'Price You Want'!B10</f>
        <v>150</v>
      </c>
      <c r="C10" s="31">
        <f t="shared" si="0"/>
        <v>144.6</v>
      </c>
      <c r="D10" s="32">
        <f t="shared" si="1"/>
        <v>175.2</v>
      </c>
      <c r="E10" s="31">
        <f t="shared" si="2"/>
        <v>123</v>
      </c>
      <c r="F10" s="32">
        <f t="shared" si="3"/>
        <v>150</v>
      </c>
      <c r="G10" s="31">
        <f t="shared" si="4"/>
        <v>144.6</v>
      </c>
      <c r="H10" s="32">
        <f t="shared" si="5"/>
        <v>171.6</v>
      </c>
      <c r="I10" s="31">
        <f t="shared" si="6"/>
        <v>139.91999999999999</v>
      </c>
      <c r="J10" s="32">
        <f t="shared" si="7"/>
        <v>171.6</v>
      </c>
    </row>
    <row r="11" spans="1:10" x14ac:dyDescent="0.35">
      <c r="A11" s="16">
        <f>'Price You Want'!A11</f>
        <v>0</v>
      </c>
      <c r="B11" s="19">
        <f>'Price You Want'!B11</f>
        <v>190</v>
      </c>
      <c r="C11" s="31">
        <f t="shared" si="0"/>
        <v>183.16</v>
      </c>
      <c r="D11" s="32">
        <f t="shared" si="1"/>
        <v>221.92000000000002</v>
      </c>
      <c r="E11" s="31">
        <f t="shared" si="2"/>
        <v>155.80000000000001</v>
      </c>
      <c r="F11" s="32">
        <f t="shared" si="3"/>
        <v>190</v>
      </c>
      <c r="G11" s="31">
        <f t="shared" si="4"/>
        <v>183.16</v>
      </c>
      <c r="H11" s="32">
        <f t="shared" si="5"/>
        <v>217.36</v>
      </c>
      <c r="I11" s="31">
        <f t="shared" si="6"/>
        <v>177.232</v>
      </c>
      <c r="J11" s="32">
        <f t="shared" si="7"/>
        <v>217.36</v>
      </c>
    </row>
    <row r="12" spans="1:10" x14ac:dyDescent="0.35">
      <c r="A12" s="16">
        <f>'Price You Want'!A12</f>
        <v>0</v>
      </c>
      <c r="B12" s="19">
        <f>'Price You Want'!B12</f>
        <v>100</v>
      </c>
      <c r="C12" s="31">
        <f t="shared" si="0"/>
        <v>96.4</v>
      </c>
      <c r="D12" s="32">
        <f t="shared" si="1"/>
        <v>116.8</v>
      </c>
      <c r="E12" s="31">
        <f t="shared" si="2"/>
        <v>82</v>
      </c>
      <c r="F12" s="32">
        <f t="shared" si="3"/>
        <v>100</v>
      </c>
      <c r="G12" s="31">
        <f t="shared" si="4"/>
        <v>96.4</v>
      </c>
      <c r="H12" s="32">
        <f t="shared" si="5"/>
        <v>114.4</v>
      </c>
      <c r="I12" s="31">
        <f t="shared" si="6"/>
        <v>93.28</v>
      </c>
      <c r="J12" s="32">
        <f t="shared" si="7"/>
        <v>114.4</v>
      </c>
    </row>
    <row r="13" spans="1:10" x14ac:dyDescent="0.35">
      <c r="A13" s="16">
        <f>'Price You Want'!A13</f>
        <v>0</v>
      </c>
      <c r="B13" s="19">
        <f>'Price You Want'!B13</f>
        <v>0</v>
      </c>
      <c r="C13" s="31">
        <f t="shared" si="0"/>
        <v>0</v>
      </c>
      <c r="D13" s="32">
        <f t="shared" si="1"/>
        <v>0</v>
      </c>
      <c r="E13" s="31">
        <f t="shared" si="2"/>
        <v>0</v>
      </c>
      <c r="F13" s="32">
        <f t="shared" si="3"/>
        <v>0</v>
      </c>
      <c r="G13" s="31">
        <f t="shared" si="4"/>
        <v>0</v>
      </c>
      <c r="H13" s="32">
        <f t="shared" si="5"/>
        <v>0</v>
      </c>
      <c r="I13" s="31">
        <f t="shared" si="6"/>
        <v>0</v>
      </c>
      <c r="J13" s="32">
        <f t="shared" si="7"/>
        <v>0</v>
      </c>
    </row>
    <row r="14" spans="1:10" x14ac:dyDescent="0.35">
      <c r="A14" s="16">
        <f>'Price You Want'!A14</f>
        <v>0</v>
      </c>
      <c r="B14" s="19">
        <f>'Price You Want'!B14</f>
        <v>0</v>
      </c>
      <c r="C14" s="31">
        <f t="shared" si="0"/>
        <v>0</v>
      </c>
      <c r="D14" s="32">
        <f t="shared" si="1"/>
        <v>0</v>
      </c>
      <c r="E14" s="31">
        <f t="shared" si="2"/>
        <v>0</v>
      </c>
      <c r="F14" s="32">
        <f t="shared" si="3"/>
        <v>0</v>
      </c>
      <c r="G14" s="31">
        <f t="shared" si="4"/>
        <v>0</v>
      </c>
      <c r="H14" s="32">
        <f t="shared" si="5"/>
        <v>0</v>
      </c>
      <c r="I14" s="31">
        <f t="shared" si="6"/>
        <v>0</v>
      </c>
      <c r="J14" s="32">
        <f t="shared" si="7"/>
        <v>0</v>
      </c>
    </row>
    <row r="15" spans="1:10" x14ac:dyDescent="0.35">
      <c r="A15" s="16">
        <f>'Price You Want'!A15</f>
        <v>0</v>
      </c>
      <c r="B15" s="19">
        <f>'Price You Want'!B15</f>
        <v>0</v>
      </c>
      <c r="C15" s="31">
        <f t="shared" si="0"/>
        <v>0</v>
      </c>
      <c r="D15" s="32">
        <f t="shared" si="1"/>
        <v>0</v>
      </c>
      <c r="E15" s="31">
        <f t="shared" si="2"/>
        <v>0</v>
      </c>
      <c r="F15" s="32">
        <f t="shared" si="3"/>
        <v>0</v>
      </c>
      <c r="G15" s="31">
        <f t="shared" si="4"/>
        <v>0</v>
      </c>
      <c r="H15" s="32">
        <f t="shared" si="5"/>
        <v>0</v>
      </c>
      <c r="I15" s="31">
        <f t="shared" si="6"/>
        <v>0</v>
      </c>
      <c r="J15" s="32">
        <f t="shared" si="7"/>
        <v>0</v>
      </c>
    </row>
    <row r="16" spans="1:10" x14ac:dyDescent="0.35">
      <c r="A16" s="16">
        <f>'Price You Want'!A16</f>
        <v>0</v>
      </c>
      <c r="B16" s="19">
        <f>'Price You Want'!B16</f>
        <v>0</v>
      </c>
      <c r="C16" s="31">
        <f t="shared" si="0"/>
        <v>0</v>
      </c>
      <c r="D16" s="32">
        <f t="shared" si="1"/>
        <v>0</v>
      </c>
      <c r="E16" s="31">
        <f t="shared" si="2"/>
        <v>0</v>
      </c>
      <c r="F16" s="32">
        <f t="shared" si="3"/>
        <v>0</v>
      </c>
      <c r="G16" s="31">
        <f t="shared" si="4"/>
        <v>0</v>
      </c>
      <c r="H16" s="32">
        <f t="shared" si="5"/>
        <v>0</v>
      </c>
      <c r="I16" s="31">
        <f t="shared" si="6"/>
        <v>0</v>
      </c>
      <c r="J16" s="32">
        <f t="shared" si="7"/>
        <v>0</v>
      </c>
    </row>
    <row r="17" spans="1:10" x14ac:dyDescent="0.35">
      <c r="A17" s="16">
        <v>0</v>
      </c>
      <c r="B17" s="19">
        <v>0</v>
      </c>
      <c r="C17" s="31">
        <f t="shared" si="0"/>
        <v>0</v>
      </c>
      <c r="D17" s="32">
        <f t="shared" si="1"/>
        <v>0</v>
      </c>
      <c r="E17" s="31">
        <f t="shared" si="2"/>
        <v>0</v>
      </c>
      <c r="F17" s="32">
        <f t="shared" si="3"/>
        <v>0</v>
      </c>
      <c r="G17" s="31">
        <f t="shared" si="4"/>
        <v>0</v>
      </c>
      <c r="H17" s="32">
        <f t="shared" si="5"/>
        <v>0</v>
      </c>
      <c r="I17" s="31">
        <f t="shared" si="6"/>
        <v>0</v>
      </c>
      <c r="J17" s="32">
        <f t="shared" si="7"/>
        <v>0</v>
      </c>
    </row>
    <row r="18" spans="1:10" x14ac:dyDescent="0.35">
      <c r="A18" s="16">
        <v>0</v>
      </c>
      <c r="B18" s="19">
        <v>0</v>
      </c>
      <c r="C18" s="31">
        <f t="shared" si="0"/>
        <v>0</v>
      </c>
      <c r="D18" s="32">
        <f t="shared" si="1"/>
        <v>0</v>
      </c>
      <c r="E18" s="31">
        <f t="shared" si="2"/>
        <v>0</v>
      </c>
      <c r="F18" s="32">
        <f t="shared" si="3"/>
        <v>0</v>
      </c>
      <c r="G18" s="31">
        <f t="shared" si="4"/>
        <v>0</v>
      </c>
      <c r="H18" s="32">
        <f t="shared" si="5"/>
        <v>0</v>
      </c>
      <c r="I18" s="31">
        <f t="shared" si="6"/>
        <v>0</v>
      </c>
      <c r="J18" s="32">
        <f t="shared" si="7"/>
        <v>0</v>
      </c>
    </row>
    <row r="19" spans="1:10" x14ac:dyDescent="0.35">
      <c r="A19" s="16">
        <v>0</v>
      </c>
      <c r="B19" s="19">
        <v>0</v>
      </c>
      <c r="C19" s="31">
        <f t="shared" si="0"/>
        <v>0</v>
      </c>
      <c r="D19" s="32">
        <f t="shared" si="1"/>
        <v>0</v>
      </c>
      <c r="E19" s="31">
        <f t="shared" si="2"/>
        <v>0</v>
      </c>
      <c r="F19" s="32">
        <f t="shared" si="3"/>
        <v>0</v>
      </c>
      <c r="G19" s="31">
        <f t="shared" si="4"/>
        <v>0</v>
      </c>
      <c r="H19" s="32">
        <f t="shared" si="5"/>
        <v>0</v>
      </c>
      <c r="I19" s="31">
        <f t="shared" si="6"/>
        <v>0</v>
      </c>
      <c r="J19" s="32">
        <f t="shared" si="7"/>
        <v>0</v>
      </c>
    </row>
  </sheetData>
  <mergeCells count="12">
    <mergeCell ref="C6:D6"/>
    <mergeCell ref="E6:F6"/>
    <mergeCell ref="G6:H6"/>
    <mergeCell ref="I6:J6"/>
    <mergeCell ref="C4:D4"/>
    <mergeCell ref="E4:F4"/>
    <mergeCell ref="G4:H4"/>
    <mergeCell ref="I4:J4"/>
    <mergeCell ref="C5:D5"/>
    <mergeCell ref="E5:F5"/>
    <mergeCell ref="G5:H5"/>
    <mergeCell ref="I5:J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3125-E1BA-4BE5-A89B-D6BD2368AC22}">
  <dimension ref="A2:F26"/>
  <sheetViews>
    <sheetView workbookViewId="0">
      <selection activeCell="A26" sqref="A26"/>
    </sheetView>
  </sheetViews>
  <sheetFormatPr defaultRowHeight="14.5" x14ac:dyDescent="0.35"/>
  <cols>
    <col min="2" max="2" width="17.26953125" bestFit="1" customWidth="1"/>
    <col min="3" max="3" width="7.90625" bestFit="1" customWidth="1"/>
  </cols>
  <sheetData>
    <row r="2" spans="1:6" x14ac:dyDescent="0.35">
      <c r="A2" t="s">
        <v>21</v>
      </c>
    </row>
    <row r="3" spans="1:6" ht="29" x14ac:dyDescent="0.35">
      <c r="C3" s="2" t="s">
        <v>20</v>
      </c>
      <c r="D3" s="2" t="s">
        <v>19</v>
      </c>
    </row>
    <row r="4" spans="1:6" x14ac:dyDescent="0.35">
      <c r="A4" s="29" t="s">
        <v>18</v>
      </c>
      <c r="B4" t="s">
        <v>17</v>
      </c>
      <c r="C4">
        <v>50</v>
      </c>
      <c r="D4">
        <v>100</v>
      </c>
    </row>
    <row r="5" spans="1:6" x14ac:dyDescent="0.35">
      <c r="A5" s="29"/>
      <c r="B5" t="s">
        <v>16</v>
      </c>
      <c r="C5">
        <v>350</v>
      </c>
      <c r="D5">
        <v>700</v>
      </c>
    </row>
    <row r="6" spans="1:6" x14ac:dyDescent="0.35">
      <c r="A6" s="29"/>
      <c r="B6" t="s">
        <v>15</v>
      </c>
      <c r="C6">
        <f>(C5*0.03)*1.2</f>
        <v>12.6</v>
      </c>
      <c r="D6">
        <f>(D5*0.03)*1.2</f>
        <v>25.2</v>
      </c>
    </row>
    <row r="7" spans="1:6" x14ac:dyDescent="0.35">
      <c r="A7" s="29"/>
      <c r="B7" t="s">
        <v>14</v>
      </c>
      <c r="C7">
        <f>(C5*0.15)*1.2</f>
        <v>63</v>
      </c>
      <c r="D7">
        <f>(D5*0.15)*1.2</f>
        <v>126</v>
      </c>
    </row>
    <row r="8" spans="1:6" x14ac:dyDescent="0.35">
      <c r="A8" s="29"/>
      <c r="B8" t="s">
        <v>13</v>
      </c>
      <c r="C8">
        <f>C6+C7</f>
        <v>75.599999999999994</v>
      </c>
      <c r="D8">
        <f>D6+D7</f>
        <v>151.19999999999999</v>
      </c>
      <c r="E8">
        <f>(C8+D8)/2</f>
        <v>113.39999999999999</v>
      </c>
      <c r="F8">
        <f>E8*40</f>
        <v>4536</v>
      </c>
    </row>
    <row r="9" spans="1:6" x14ac:dyDescent="0.35">
      <c r="A9" s="29"/>
      <c r="B9" t="s">
        <v>12</v>
      </c>
      <c r="C9">
        <f>C5+C7</f>
        <v>413</v>
      </c>
      <c r="D9">
        <f>D5+D7</f>
        <v>826</v>
      </c>
    </row>
    <row r="10" spans="1:6" x14ac:dyDescent="0.35">
      <c r="A10" s="30"/>
      <c r="B10" s="1" t="s">
        <v>11</v>
      </c>
      <c r="C10" s="1">
        <f>C5-C6</f>
        <v>337.4</v>
      </c>
      <c r="D10" s="1">
        <f>D5-D6</f>
        <v>674.8</v>
      </c>
    </row>
    <row r="11" spans="1:6" x14ac:dyDescent="0.35">
      <c r="A11" s="29" t="s">
        <v>10</v>
      </c>
      <c r="B11" t="s">
        <v>9</v>
      </c>
      <c r="C11">
        <v>50</v>
      </c>
      <c r="D11">
        <v>50</v>
      </c>
    </row>
    <row r="12" spans="1:6" x14ac:dyDescent="0.35">
      <c r="A12" s="29"/>
      <c r="B12" t="s">
        <v>8</v>
      </c>
      <c r="C12">
        <v>20</v>
      </c>
      <c r="D12">
        <v>20</v>
      </c>
    </row>
    <row r="13" spans="1:6" x14ac:dyDescent="0.35">
      <c r="A13" s="29"/>
      <c r="B13" t="s">
        <v>7</v>
      </c>
      <c r="C13">
        <v>15</v>
      </c>
      <c r="D13">
        <v>15</v>
      </c>
    </row>
    <row r="14" spans="1:6" x14ac:dyDescent="0.35">
      <c r="A14" s="29"/>
      <c r="B14" t="s">
        <v>6</v>
      </c>
      <c r="C14">
        <v>12.5</v>
      </c>
      <c r="D14">
        <v>12.5</v>
      </c>
    </row>
    <row r="15" spans="1:6" x14ac:dyDescent="0.35">
      <c r="A15" s="29"/>
      <c r="B15" t="s">
        <v>5</v>
      </c>
      <c r="C15">
        <v>35</v>
      </c>
      <c r="D15">
        <v>35</v>
      </c>
    </row>
    <row r="16" spans="1:6" x14ac:dyDescent="0.35">
      <c r="A16" s="29"/>
      <c r="B16" t="s">
        <v>4</v>
      </c>
      <c r="C16">
        <v>7</v>
      </c>
      <c r="D16">
        <v>7</v>
      </c>
    </row>
    <row r="17" spans="1:6" x14ac:dyDescent="0.35">
      <c r="A17" s="29"/>
      <c r="B17" t="s">
        <v>3</v>
      </c>
      <c r="C17">
        <v>10</v>
      </c>
      <c r="D17">
        <v>10</v>
      </c>
    </row>
    <row r="18" spans="1:6" x14ac:dyDescent="0.35">
      <c r="A18" s="29"/>
      <c r="B18" t="s">
        <v>2</v>
      </c>
      <c r="C18">
        <v>8</v>
      </c>
      <c r="D18">
        <v>8</v>
      </c>
    </row>
    <row r="19" spans="1:6" x14ac:dyDescent="0.35">
      <c r="A19" s="29"/>
      <c r="B19" s="1" t="s">
        <v>1</v>
      </c>
      <c r="C19" s="1">
        <f>SUM(C11:C18)</f>
        <v>157.5</v>
      </c>
      <c r="D19" s="1">
        <f>SUM(D11:D18)</f>
        <v>157.5</v>
      </c>
    </row>
    <row r="20" spans="1:6" x14ac:dyDescent="0.35">
      <c r="B20" s="1" t="s">
        <v>0</v>
      </c>
      <c r="C20" s="1">
        <f>C10-C19</f>
        <v>179.89999999999998</v>
      </c>
      <c r="D20" s="1">
        <f>D10-D19</f>
        <v>517.29999999999995</v>
      </c>
      <c r="E20">
        <f>(C20+D20)/2</f>
        <v>348.59999999999997</v>
      </c>
      <c r="F20">
        <f>E20*40</f>
        <v>13943.999999999998</v>
      </c>
    </row>
    <row r="25" spans="1:6" x14ac:dyDescent="0.35">
      <c r="A25" t="s">
        <v>22</v>
      </c>
    </row>
    <row r="26" spans="1:6" x14ac:dyDescent="0.35">
      <c r="A26" t="s">
        <v>23</v>
      </c>
    </row>
  </sheetData>
  <mergeCells count="2">
    <mergeCell ref="A4:A10"/>
    <mergeCell ref="A11:A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p N p U a 4 e x 1 i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q m Z s A n W S j D x O z 8 c 3 M Q 8 g b A e V A s k i C N s 6 l O S W l R a l 2 q X m 6 7 k 4 2 + j C u j T 7 U C 3 Y A U E s D B B Q A A g A I A P K T a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k 2 l R K I p H u A 4 A A A A R A A A A E w A c A E Z v c m 1 1 b G F z L 1 N l Y 3 R p b 2 4 x L m 0 g o h g A K K A U A A A A A A A A A A A A A A A A A A A A A A A A A A A A K 0 5 N L s n M z 1 M I h t C G 1 g B Q S w E C L Q A U A A I A C A D y k 2 l R r h 7 H W K U A A A D 1 A A A A E g A A A A A A A A A A A A A A A A A A A A A A Q 2 9 u Z m l n L 1 B h Y 2 t h Z 2 U u e G 1 s U E s B A i 0 A F A A C A A g A 8 p N p U Q / K 6 a u k A A A A 6 Q A A A B M A A A A A A A A A A A A A A A A A 8 Q A A A F t D b 2 5 0 Z W 5 0 X 1 R 5 c G V z X S 5 4 b W x Q S w E C L Q A U A A I A C A D y k 2 l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v 6 x k Q 4 i w 0 m i z a l z m o v j p w A A A A A C A A A A A A A Q Z g A A A A E A A C A A A A C 7 J C b A y R l z Y Q D Q s P v i G a T c a Q y r E f w x / O o h a x v F O + l 1 N g A A A A A O g A A A A A I A A C A A A A D 9 o E 4 s p m P t d k G 0 x 9 c T B U V j p J e 9 / 2 x o r e S 1 x R z o D 4 / S V 1 A A A A A 1 M R 7 1 o J q c P x F m Z i l n e g + V + R W j s 2 v J A V O b w w D w a X Y Y 0 c T M T m I A q t h r w N r j 6 s a 1 7 7 7 H Y Q 7 P P 1 R s 9 E R Y W V p 8 m 4 K S J y q h d s h H b D 0 I h A + P p v W M p 0 A A A A B f r C P M T k 8 5 M N z L y 8 w 8 4 k F 0 f y R 7 b R v x 1 v C W 3 5 3 s G b f Q Z + t E 8 B i 1 R B u b s b y + R J U l + 2 E C u u C 2 O B i e 7 2 l K n W S l c G T G < / D a t a M a s h u p > 
</file>

<file path=customXml/itemProps1.xml><?xml version="1.0" encoding="utf-8"?>
<ds:datastoreItem xmlns:ds="http://schemas.openxmlformats.org/officeDocument/2006/customXml" ds:itemID="{8B76AD15-3013-4104-BB4A-6C5339E7E3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Cust Rates</vt:lpstr>
      <vt:lpstr>Host Rates</vt:lpstr>
      <vt:lpstr>Price You Want</vt:lpstr>
      <vt:lpstr>Price You Set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veasey</dc:creator>
  <cp:lastModifiedBy>Michelle veasey</cp:lastModifiedBy>
  <dcterms:created xsi:type="dcterms:W3CDTF">2020-11-05T11:49:52Z</dcterms:created>
  <dcterms:modified xsi:type="dcterms:W3CDTF">2021-06-17T14:51:12Z</dcterms:modified>
</cp:coreProperties>
</file>